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165" windowWidth="19425" windowHeight="11025" activeTab="3"/>
  </bookViews>
  <sheets>
    <sheet name="Total Anlæg" sheetId="1" r:id="rId1"/>
    <sheet name="1 Økonomi og Erhverv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s-udstykning" sheetId="2" r:id="rId7"/>
    <sheet name="Bolig-erhverv-salgsindt." sheetId="4" r:id="rId8"/>
    <sheet name="Ark2" sheetId="10" r:id="rId9"/>
    <sheet name="Ark1" sheetId="9" r:id="rId10"/>
  </sheets>
  <calcPr calcId="152511"/>
</workbook>
</file>

<file path=xl/calcChain.xml><?xml version="1.0" encoding="utf-8"?>
<calcChain xmlns="http://schemas.openxmlformats.org/spreadsheetml/2006/main">
  <c r="I38" i="8" l="1"/>
  <c r="I27" i="8"/>
  <c r="I28" i="8"/>
  <c r="I29" i="8"/>
  <c r="I30" i="8"/>
  <c r="I31" i="8"/>
  <c r="I32" i="8"/>
  <c r="I33" i="8"/>
  <c r="I34" i="8"/>
  <c r="I35" i="8"/>
  <c r="I36" i="8"/>
  <c r="I26" i="8"/>
  <c r="I128" i="8"/>
  <c r="I129" i="8"/>
  <c r="I130" i="8"/>
  <c r="I127" i="8"/>
  <c r="I126" i="8"/>
  <c r="I120" i="8"/>
  <c r="I121" i="8"/>
  <c r="I122" i="8"/>
  <c r="I123" i="8"/>
  <c r="I124" i="8"/>
  <c r="I119" i="8"/>
  <c r="I85" i="8"/>
  <c r="I86" i="8"/>
  <c r="I87" i="8"/>
  <c r="I88" i="8"/>
  <c r="I78" i="8"/>
  <c r="I79" i="8"/>
  <c r="I80" i="8"/>
  <c r="I81" i="8"/>
  <c r="I82" i="8"/>
  <c r="I83" i="8"/>
  <c r="I84" i="8"/>
  <c r="I76" i="8"/>
  <c r="I77" i="8"/>
  <c r="I68" i="8"/>
  <c r="I69" i="8"/>
  <c r="I70" i="8"/>
  <c r="I71" i="8"/>
  <c r="I72" i="8"/>
  <c r="I73" i="8"/>
  <c r="I74" i="8"/>
  <c r="I75" i="8"/>
  <c r="I59" i="8"/>
  <c r="I60" i="8"/>
  <c r="I61" i="8"/>
  <c r="I62" i="8"/>
  <c r="I63" i="8"/>
  <c r="I64" i="8"/>
  <c r="I65" i="8"/>
  <c r="I66" i="8"/>
  <c r="I67" i="8"/>
  <c r="I58" i="8"/>
  <c r="I39" i="8"/>
  <c r="I138" i="6"/>
  <c r="H138" i="6"/>
  <c r="I30" i="6"/>
  <c r="I73" i="3" l="1"/>
  <c r="I174" i="3"/>
  <c r="I172" i="3"/>
  <c r="I142" i="3"/>
  <c r="I114" i="3"/>
  <c r="I96" i="3"/>
  <c r="I95" i="3"/>
  <c r="I91" i="3"/>
  <c r="I92" i="3"/>
  <c r="I93" i="3"/>
  <c r="I94" i="3"/>
  <c r="I90" i="3"/>
  <c r="I89" i="3"/>
  <c r="I88" i="3"/>
  <c r="I87" i="3"/>
  <c r="I86" i="3"/>
  <c r="I85" i="3"/>
  <c r="I84" i="3"/>
  <c r="I83" i="3"/>
  <c r="I82" i="3"/>
  <c r="I80" i="3"/>
  <c r="I78" i="3"/>
  <c r="I76" i="3"/>
  <c r="I75" i="3"/>
  <c r="I74" i="3"/>
  <c r="I69" i="3"/>
  <c r="I68" i="3"/>
  <c r="I67" i="3"/>
  <c r="I46" i="3"/>
  <c r="I129" i="6" l="1"/>
  <c r="I63" i="6"/>
  <c r="I50" i="6"/>
  <c r="I29" i="6"/>
  <c r="I27" i="6"/>
  <c r="I22" i="6"/>
  <c r="I20" i="6"/>
  <c r="I19" i="6"/>
  <c r="I17" i="6"/>
  <c r="I16" i="6"/>
  <c r="I15" i="6"/>
  <c r="H120" i="6" l="1"/>
  <c r="H29" i="6"/>
  <c r="F96" i="5" l="1"/>
  <c r="G96" i="5"/>
  <c r="H6" i="5"/>
  <c r="F126" i="6" l="1"/>
  <c r="H137" i="6"/>
  <c r="G15" i="1" l="1"/>
  <c r="H15" i="1"/>
  <c r="I15" i="1"/>
  <c r="F15" i="1"/>
  <c r="G61" i="2"/>
  <c r="F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61" i="2" l="1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I29" i="2" l="1"/>
  <c r="I14" i="1" s="1"/>
  <c r="E29" i="2"/>
  <c r="E14" i="1" s="1"/>
  <c r="F29" i="2"/>
  <c r="G29" i="2"/>
  <c r="D29" i="2"/>
  <c r="D14" i="1" s="1"/>
  <c r="I13" i="1"/>
  <c r="G26" i="4"/>
  <c r="G13" i="1" s="1"/>
  <c r="F26" i="4"/>
  <c r="F13" i="1" s="1"/>
  <c r="E26" i="4"/>
  <c r="E13" i="1" s="1"/>
  <c r="D26" i="4"/>
  <c r="D13" i="1" s="1"/>
  <c r="D144" i="6"/>
  <c r="D8" i="1" s="1"/>
  <c r="I144" i="6"/>
  <c r="I8" i="1" s="1"/>
  <c r="G144" i="6"/>
  <c r="G8" i="1" s="1"/>
  <c r="F144" i="6"/>
  <c r="F8" i="1" s="1"/>
  <c r="E144" i="6"/>
  <c r="E8" i="1" s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9" i="6"/>
  <c r="H140" i="6"/>
  <c r="H141" i="6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I41" i="3" s="1"/>
  <c r="H42" i="3"/>
  <c r="I42" i="3" s="1"/>
  <c r="H43" i="3"/>
  <c r="I43" i="3" s="1"/>
  <c r="H44" i="3"/>
  <c r="I44" i="3" s="1"/>
  <c r="H45" i="3"/>
  <c r="I45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H63" i="3"/>
  <c r="H64" i="3"/>
  <c r="H65" i="3"/>
  <c r="H66" i="3"/>
  <c r="I66" i="3" s="1"/>
  <c r="H73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6" i="3"/>
  <c r="H177" i="3"/>
  <c r="H178" i="3"/>
  <c r="H179" i="3"/>
  <c r="H180" i="3"/>
  <c r="H181" i="3"/>
  <c r="H182" i="3"/>
  <c r="H183" i="3"/>
  <c r="H184" i="3"/>
  <c r="H185" i="3"/>
  <c r="H187" i="3"/>
  <c r="H189" i="3"/>
  <c r="H190" i="3"/>
  <c r="H191" i="3"/>
  <c r="H192" i="3"/>
  <c r="H194" i="3"/>
  <c r="H195" i="3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D139" i="8"/>
  <c r="D7" i="1" s="1"/>
  <c r="E139" i="8"/>
  <c r="E7" i="1" s="1"/>
  <c r="F139" i="8"/>
  <c r="G139" i="8"/>
  <c r="H96" i="5" l="1"/>
  <c r="H26" i="4"/>
  <c r="H13" i="1" s="1"/>
  <c r="F14" i="1"/>
  <c r="F63" i="2"/>
  <c r="G14" i="1"/>
  <c r="G63" i="2"/>
  <c r="H29" i="2"/>
  <c r="H139" i="8"/>
  <c r="H144" i="6"/>
  <c r="H8" i="1" s="1"/>
  <c r="H14" i="1" l="1"/>
  <c r="H63" i="2"/>
  <c r="I96" i="5"/>
  <c r="I11" i="1" s="1"/>
  <c r="I211" i="3" l="1"/>
  <c r="I9" i="1" s="1"/>
  <c r="I139" i="8" l="1"/>
  <c r="I7" i="1" s="1"/>
  <c r="I36" i="7" l="1"/>
  <c r="I10" i="1" s="1"/>
  <c r="I17" i="1" s="1"/>
  <c r="D96" i="5" l="1"/>
  <c r="D11" i="1" s="1"/>
  <c r="E96" i="5"/>
  <c r="E11" i="1" s="1"/>
  <c r="F11" i="1"/>
  <c r="G11" i="1"/>
  <c r="H5" i="7"/>
  <c r="D36" i="7"/>
  <c r="D10" i="1" s="1"/>
  <c r="E36" i="7"/>
  <c r="E10" i="1" s="1"/>
  <c r="F36" i="7"/>
  <c r="F10" i="1" s="1"/>
  <c r="G36" i="7"/>
  <c r="G10" i="1" s="1"/>
  <c r="H5" i="3"/>
  <c r="H197" i="3"/>
  <c r="H198" i="3"/>
  <c r="H199" i="3"/>
  <c r="H200" i="3"/>
  <c r="H202" i="3"/>
  <c r="H204" i="3"/>
  <c r="H205" i="3"/>
  <c r="H206" i="3"/>
  <c r="H207" i="3"/>
  <c r="H209" i="3"/>
  <c r="H210" i="3"/>
  <c r="D211" i="3"/>
  <c r="D9" i="1" s="1"/>
  <c r="E211" i="3"/>
  <c r="E9" i="1" s="1"/>
  <c r="F211" i="3"/>
  <c r="F9" i="1" s="1"/>
  <c r="G211" i="3"/>
  <c r="G9" i="1" s="1"/>
  <c r="F7" i="1"/>
  <c r="G7" i="1"/>
  <c r="H211" i="3" l="1"/>
  <c r="H9" i="1" s="1"/>
  <c r="H11" i="1"/>
  <c r="H36" i="7"/>
  <c r="H10" i="1" s="1"/>
  <c r="H12" i="1" l="1"/>
  <c r="H7" i="1" l="1"/>
  <c r="D17" i="1" l="1"/>
  <c r="E17" i="1"/>
  <c r="G17" i="1" l="1"/>
  <c r="F17" i="1"/>
  <c r="H17" i="1" l="1"/>
</calcChain>
</file>

<file path=xl/comments1.xml><?xml version="1.0" encoding="utf-8"?>
<comments xmlns="http://schemas.openxmlformats.org/spreadsheetml/2006/main">
  <authors>
    <author>Jeanette Toftrup</author>
  </authors>
  <commentList>
    <comment ref="B131" authorId="0" shapeId="0">
      <text>
        <r>
          <rPr>
            <b/>
            <sz val="9"/>
            <color indexed="8"/>
            <rFont val="Calibri"/>
            <family val="2"/>
            <scheme val="minor"/>
          </rPr>
          <t>Jeanette Toftrup:</t>
        </r>
        <r>
          <rPr>
            <sz val="9"/>
            <color indexed="8"/>
            <rFont val="Calibri"/>
            <family val="2"/>
            <scheme val="minor"/>
          </rPr>
          <t xml:space="preserve">
f</t>
        </r>
      </text>
    </comment>
    <comment ref="B166" authorId="0" shapeId="0">
      <text>
        <r>
          <rPr>
            <b/>
            <sz val="9"/>
            <color indexed="8"/>
            <rFont val="Calibri"/>
            <family val="2"/>
            <scheme val="minor"/>
          </rPr>
          <t>Jeanette Toftrup:</t>
        </r>
        <r>
          <rPr>
            <sz val="9"/>
            <color indexed="8"/>
            <rFont val="Calibri"/>
            <family val="2"/>
            <scheme val="minor"/>
          </rPr>
          <t xml:space="preserve">
f</t>
        </r>
      </text>
    </comment>
  </commentList>
</comments>
</file>

<file path=xl/sharedStrings.xml><?xml version="1.0" encoding="utf-8"?>
<sst xmlns="http://schemas.openxmlformats.org/spreadsheetml/2006/main" count="1658" uniqueCount="1323">
  <si>
    <t>Bevilling</t>
  </si>
  <si>
    <t>Akk.forbrug</t>
  </si>
  <si>
    <t>Korr. Budget</t>
  </si>
  <si>
    <t>Regnskab</t>
  </si>
  <si>
    <t>Uforbrugt</t>
  </si>
  <si>
    <t>beløb</t>
  </si>
  <si>
    <t>Plan og Teknik</t>
  </si>
  <si>
    <t>Børn og Undervisning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</si>
  <si>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</si>
  <si>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</si>
  <si>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</si>
  <si>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</si>
  <si>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</si>
  <si>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</si>
  <si>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</si>
  <si>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</si>
  <si>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</si>
  <si>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</si>
  <si>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</si>
  <si>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</si>
  <si>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</si>
  <si>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</si>
  <si>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</si>
  <si>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</si>
  <si>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</si>
  <si>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</si>
  <si>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</si>
  <si>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</si>
  <si>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</si>
  <si>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Bolig/erhverv - udstykning</t>
  </si>
  <si>
    <t>Total anlæg</t>
  </si>
  <si>
    <t xml:space="preserve">Forventet </t>
  </si>
  <si>
    <t>Status</t>
  </si>
  <si>
    <t>Tilslutningsbidrag</t>
  </si>
  <si>
    <t>010107-       240815</t>
  </si>
  <si>
    <t>010107-240815</t>
  </si>
  <si>
    <t>005836</t>
  </si>
  <si>
    <t>Køb af Torvegade 10, Varde - Shell grunden</t>
  </si>
  <si>
    <t>005839</t>
  </si>
  <si>
    <t>Salg af ejd til selskaber under Varde Forsyning A/S</t>
  </si>
  <si>
    <t>010840</t>
  </si>
  <si>
    <t>010843</t>
  </si>
  <si>
    <t>013840</t>
  </si>
  <si>
    <t>013874</t>
  </si>
  <si>
    <t>013882</t>
  </si>
  <si>
    <t>Udbud Lerpøtvej 8, Varde</t>
  </si>
  <si>
    <t>013884</t>
  </si>
  <si>
    <t>Salg af Søndergade 38, Tistrup (tidligere Plejehjem)</t>
  </si>
  <si>
    <t>013891</t>
  </si>
  <si>
    <t>Nedrivning af 4 boliger Skolegade 27 A-D, Lunde</t>
  </si>
  <si>
    <t>031840</t>
  </si>
  <si>
    <t>205840</t>
  </si>
  <si>
    <t>Energibesparende foranstaltninger - Materielgårde</t>
  </si>
  <si>
    <t>301840</t>
  </si>
  <si>
    <t>305840</t>
  </si>
  <si>
    <t>360840</t>
  </si>
  <si>
    <t>514840</t>
  </si>
  <si>
    <t>532840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</si>
  <si>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</si>
  <si>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</si>
  <si>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</si>
  <si>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</si>
  <si>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</si>
  <si>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</si>
  <si>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651801</t>
  </si>
  <si>
    <t>651807</t>
  </si>
  <si>
    <t>Standardisering af infrastruktur</t>
  </si>
  <si>
    <t>662850</t>
  </si>
  <si>
    <t>Fortællinger i "Naturpark Vesterhavet" - Nordea</t>
  </si>
  <si>
    <t>662860</t>
  </si>
  <si>
    <t>Fortællinger i "Naturpark Vesterhavet" - Grøn Vækst</t>
  </si>
  <si>
    <t>020830</t>
  </si>
  <si>
    <t>013816</t>
  </si>
  <si>
    <t>Isbjerg Møllevej 69, udsk. Afløbssystem m.m.</t>
  </si>
  <si>
    <t>301804</t>
  </si>
  <si>
    <t>Indefrosne midler, frigivet i 2013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</si>
  <si>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</si>
  <si>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</si>
  <si>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</si>
  <si>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</si>
  <si>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</si>
  <si>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</si>
  <si>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301820</t>
  </si>
  <si>
    <t>Skole-IT hardware</t>
  </si>
  <si>
    <t>301821</t>
  </si>
  <si>
    <t>Skole-IT opgradering/omlægning</t>
  </si>
  <si>
    <t>301822</t>
  </si>
  <si>
    <t>Space</t>
  </si>
  <si>
    <t>301823</t>
  </si>
  <si>
    <t>10iCampus Etablering</t>
  </si>
  <si>
    <t>301824</t>
  </si>
  <si>
    <t>Starup Skole udskiftning af gulvbelægning</t>
  </si>
  <si>
    <t>301825</t>
  </si>
  <si>
    <t>Agerbæk Skole multibane</t>
  </si>
  <si>
    <t>301826</t>
  </si>
  <si>
    <t>Agerbæk Skole legeplads</t>
  </si>
  <si>
    <t>301827</t>
  </si>
  <si>
    <t>Alslev Skole legeplads</t>
  </si>
  <si>
    <t>301828</t>
  </si>
  <si>
    <t>Alslev Skole cykelskur</t>
  </si>
  <si>
    <t>301830</t>
  </si>
  <si>
    <t>Alslev Skole tyverisikring</t>
  </si>
  <si>
    <t>301831</t>
  </si>
  <si>
    <t>Ansager Skole lokaler</t>
  </si>
  <si>
    <t>301832</t>
  </si>
  <si>
    <t>Ansager Skole indskoling</t>
  </si>
  <si>
    <t>301833</t>
  </si>
  <si>
    <t>Blåvandshuk Skole cykelsti</t>
  </si>
  <si>
    <t>301834</t>
  </si>
  <si>
    <t>Blåvandshuk Skole læmur</t>
  </si>
  <si>
    <t>301836</t>
  </si>
  <si>
    <t>Blåvandshuk Skole belægninger</t>
  </si>
  <si>
    <t>301837</t>
  </si>
  <si>
    <t>Janderup Skole loft</t>
  </si>
  <si>
    <t>301838</t>
  </si>
  <si>
    <t>Lunde-Kvong Skole legeplads</t>
  </si>
  <si>
    <t>301841</t>
  </si>
  <si>
    <t>Nordenskov Skole legeplads</t>
  </si>
  <si>
    <t>301842</t>
  </si>
  <si>
    <t>Næsbjerg Skole brandtrappe</t>
  </si>
  <si>
    <t>301843</t>
  </si>
  <si>
    <t>Næsbjerg Skole lokaler</t>
  </si>
  <si>
    <t>301844</t>
  </si>
  <si>
    <t>Næsbjer Skole belægninger</t>
  </si>
  <si>
    <t>301846</t>
  </si>
  <si>
    <t>Outrup Skole lokaler</t>
  </si>
  <si>
    <t>301847</t>
  </si>
  <si>
    <t>Skovlund Skole multibane</t>
  </si>
  <si>
    <t>301848</t>
  </si>
  <si>
    <t>Starup Skole smartboards</t>
  </si>
  <si>
    <t>301849</t>
  </si>
  <si>
    <t>Tistrup Skole skur</t>
  </si>
  <si>
    <t>301850</t>
  </si>
  <si>
    <t>Årre Skole gulve</t>
  </si>
  <si>
    <t>301852</t>
  </si>
  <si>
    <t>Sct. Jacobi Skole cykler</t>
  </si>
  <si>
    <t>301866</t>
  </si>
  <si>
    <t>Agerbæk Skole smartboards</t>
  </si>
  <si>
    <t>301867</t>
  </si>
  <si>
    <t>Lykkesgårdskolen renovering</t>
  </si>
  <si>
    <t>301869</t>
  </si>
  <si>
    <t>Udskiftning af skole-it</t>
  </si>
  <si>
    <t>301870</t>
  </si>
  <si>
    <t>IT forsøgsprojekt på 3 overbygningsskoler</t>
  </si>
  <si>
    <t>301871</t>
  </si>
  <si>
    <t>Indefrosne midler frigivet i 2012 - 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</si>
  <si>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</si>
  <si>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</si>
  <si>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</si>
  <si>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</si>
  <si>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</si>
  <si>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</si>
  <si>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</si>
  <si>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</si>
  <si>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</si>
  <si>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</si>
  <si>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</si>
  <si>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</si>
  <si>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</si>
  <si>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</si>
  <si>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</si>
  <si>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</si>
  <si>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</si>
  <si>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</si>
  <si>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</si>
  <si>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</si>
  <si>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</si>
  <si>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</si>
  <si>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301871-15</t>
  </si>
  <si>
    <t>Pædagogisk Central, software til skole-IT området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</si>
  <si>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</si>
  <si>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</si>
  <si>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</si>
  <si>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</si>
  <si>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</si>
  <si>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</si>
  <si>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</si>
  <si>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</si>
  <si>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</si>
  <si>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</si>
  <si>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301879</t>
  </si>
  <si>
    <t>Renoverings-og anlægspulje, skoler og dagtilbud</t>
  </si>
  <si>
    <t>301880</t>
  </si>
  <si>
    <t>Opgradering af skole-IT og løbende udskiftning</t>
  </si>
  <si>
    <t>301881</t>
  </si>
  <si>
    <t>Renovering - og anlægspulje skoler og dagtilbud</t>
  </si>
  <si>
    <t>305805</t>
  </si>
  <si>
    <t>Billum Børneby naturværksted</t>
  </si>
  <si>
    <t>305806</t>
  </si>
  <si>
    <t>SFO 2 og SFO 3 i Varde By mm.</t>
  </si>
  <si>
    <t>305807</t>
  </si>
  <si>
    <t>Indefrosne midler frigivet i 2012 - SFO'er</t>
  </si>
  <si>
    <t>305807-01</t>
  </si>
  <si>
    <t>Alslev SFO - Renovering af legeplads</t>
  </si>
  <si>
    <t>305807-02</t>
  </si>
  <si>
    <t xml:space="preserve">Billum SFO - forhindringsbane </t>
  </si>
  <si>
    <t>305807-03</t>
  </si>
  <si>
    <t>Brorson SFO, etab af gangsti, overdækn boldspilrum</t>
  </si>
  <si>
    <t>305807-04</t>
  </si>
  <si>
    <t>Lykkesgård SFO, renovering af 1. sal i lilla hus</t>
  </si>
  <si>
    <t>305807-05</t>
  </si>
  <si>
    <t>Lykkesgård SFO, renovering af legeplads</t>
  </si>
  <si>
    <t>305807-06</t>
  </si>
  <si>
    <t>Nordenskov SFO, etablering af legeplads mv.</t>
  </si>
  <si>
    <t>305807-07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</si>
  <si>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</si>
  <si>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</si>
  <si>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</si>
  <si>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</si>
  <si>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</si>
  <si>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</si>
  <si>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</si>
  <si>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</si>
  <si>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</si>
  <si>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</si>
  <si>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346802</t>
  </si>
  <si>
    <t>Indkøb af inventar Varde STUcenter</t>
  </si>
  <si>
    <t>375801</t>
  </si>
  <si>
    <t>Ungdomshus</t>
  </si>
  <si>
    <t>376801</t>
  </si>
  <si>
    <t>Indefrosne midler frigivet i 2012 - Ungdomsskole</t>
  </si>
  <si>
    <t>485850</t>
  </si>
  <si>
    <t>Ombygning af Lerpøtvej 50</t>
  </si>
  <si>
    <t>489801</t>
  </si>
  <si>
    <t>Indefrosne midler frigivet i 2012 - Børn-Unge &amp; Familie</t>
  </si>
  <si>
    <t>510801</t>
  </si>
  <si>
    <t xml:space="preserve">Renovering og anlægspulje på daginstitutionsområdet. </t>
  </si>
  <si>
    <t>510805</t>
  </si>
  <si>
    <t xml:space="preserve">Indretning og modtagerkøkkener i daginstitutioner. </t>
  </si>
  <si>
    <t>513807</t>
  </si>
  <si>
    <t>Ny børnehave i Agerbæk</t>
  </si>
  <si>
    <t>513808</t>
  </si>
  <si>
    <t xml:space="preserve">Ny dagtilbudsstruktur i Ølgod. </t>
  </si>
  <si>
    <t>513809</t>
  </si>
  <si>
    <t>Renovering Vestervold</t>
  </si>
  <si>
    <t>513810</t>
  </si>
  <si>
    <t>Bhv. Hedevang</t>
  </si>
  <si>
    <t>513811</t>
  </si>
  <si>
    <t>Bhv. Lundparken</t>
  </si>
  <si>
    <t>513812</t>
  </si>
  <si>
    <t>Bhv. Skovmusen</t>
  </si>
  <si>
    <t>513813</t>
  </si>
  <si>
    <t>Børnehuset Sdr. Allé</t>
  </si>
  <si>
    <t>513814</t>
  </si>
  <si>
    <t>Bhv. Mælkevejen</t>
  </si>
  <si>
    <t>513815</t>
  </si>
  <si>
    <t>Næsbjerg bhv.</t>
  </si>
  <si>
    <t>513816</t>
  </si>
  <si>
    <t>Oksbøl bhv. Legeplads</t>
  </si>
  <si>
    <t>513817</t>
  </si>
  <si>
    <t>Oksbøl bhv. Hegn</t>
  </si>
  <si>
    <t>513818</t>
  </si>
  <si>
    <t>Outrup bhv. Køkken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</si>
  <si>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</si>
  <si>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</si>
  <si>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</si>
  <si>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</si>
  <si>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</si>
  <si>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</si>
  <si>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</si>
  <si>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</si>
  <si>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</si>
  <si>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</si>
  <si>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</si>
  <si>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</si>
  <si>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513825</t>
  </si>
  <si>
    <t>Udskiftning af lofter i Møllehuset og Lille Skolen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</si>
  <si>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</si>
  <si>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</si>
  <si>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</si>
  <si>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</si>
  <si>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</si>
  <si>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</si>
  <si>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</si>
  <si>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513850</t>
  </si>
  <si>
    <t>Bhv. Teglhuset - tarzanbane</t>
  </si>
  <si>
    <t>513852</t>
  </si>
  <si>
    <t>245 Institution Ølgod, etablering af børnehave</t>
  </si>
  <si>
    <t>513853</t>
  </si>
  <si>
    <t>Indefrosne midler frigivet i 2012 - Børnehaver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</si>
  <si>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</si>
  <si>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</si>
  <si>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</si>
  <si>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</si>
  <si>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</si>
  <si>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</si>
  <si>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</si>
  <si>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Lundparken, rev halvtag/opsætn udekøkken m.v.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</si>
  <si>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</si>
  <si>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</si>
  <si>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</si>
  <si>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</si>
  <si>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</si>
  <si>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</si>
  <si>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</si>
  <si>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</si>
  <si>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</si>
  <si>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</si>
  <si>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</si>
  <si>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</si>
  <si>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</si>
  <si>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</si>
  <si>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</si>
  <si>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</si>
  <si>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</si>
  <si>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</si>
  <si>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</si>
  <si>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</si>
  <si>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</si>
  <si>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</si>
  <si>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</si>
  <si>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</si>
  <si>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</si>
  <si>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</si>
  <si>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</si>
  <si>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</si>
  <si>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</si>
  <si>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</si>
  <si>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514802</t>
  </si>
  <si>
    <t>Udbygning af Højgårdsparken og Sdr. Marken</t>
  </si>
  <si>
    <t>514803</t>
  </si>
  <si>
    <t>Hoppeloppen renovering legeplads</t>
  </si>
  <si>
    <t>514804</t>
  </si>
  <si>
    <t>Hoppeloppen opførelse børneværksted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</si>
  <si>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</si>
  <si>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</si>
  <si>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</si>
  <si>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</si>
  <si>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</si>
  <si>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</si>
  <si>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</si>
  <si>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</si>
  <si>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</si>
  <si>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</si>
  <si>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</si>
  <si>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</si>
  <si>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514812</t>
  </si>
  <si>
    <t>Ny børnehave i Årre</t>
  </si>
  <si>
    <t>514841</t>
  </si>
  <si>
    <t>Indefrosne midler frigivet i 2012 - int. Daginstitutioner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</si>
  <si>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</si>
  <si>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</si>
  <si>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</si>
  <si>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</si>
  <si>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</si>
  <si>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</si>
  <si>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</si>
  <si>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</si>
  <si>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</si>
  <si>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</si>
  <si>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</si>
  <si>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</si>
  <si>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</si>
  <si>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</si>
  <si>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</si>
  <si>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</si>
  <si>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</si>
  <si>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</si>
  <si>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</si>
  <si>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</si>
  <si>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</t>
  </si>
  <si>
    <t>Indefrosne midler frigivet i 2012 - specialbørnehaver</t>
  </si>
  <si>
    <t>517008-01</t>
  </si>
  <si>
    <t>Firkløveret, Solsikken, renv. af legeplads</t>
  </si>
  <si>
    <t>521080</t>
  </si>
  <si>
    <t>Indefrosne midler frigivet i 2012 - BUF</t>
  </si>
  <si>
    <t>521080-01</t>
  </si>
  <si>
    <t>BUF - indretning af lokaler, Lysningen 13, Varde</t>
  </si>
  <si>
    <t>521080-02</t>
  </si>
  <si>
    <t>BUF - skriveborde, I-phones, PC-ere - flytning</t>
  </si>
  <si>
    <t>523825</t>
  </si>
  <si>
    <t>Tippen - maskinhus</t>
  </si>
  <si>
    <t>523880</t>
  </si>
  <si>
    <t>Indefrosne midler frigivet i 2012 - Tippen</t>
  </si>
  <si>
    <t>523880-01</t>
  </si>
  <si>
    <t>Tippen, udskiftning af vunduer og døre</t>
  </si>
  <si>
    <t>523880-02</t>
  </si>
  <si>
    <t>Tippen, solceller</t>
  </si>
  <si>
    <t>013860</t>
  </si>
  <si>
    <t>Tidligere VUC-bygning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</si>
  <si>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</si>
  <si>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</si>
  <si>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</si>
  <si>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</si>
  <si>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</si>
  <si>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</si>
  <si>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</si>
  <si>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</si>
  <si>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035875</t>
  </si>
  <si>
    <t>Ren af toiletbygning i tidligere Varde Sommeland</t>
  </si>
  <si>
    <t>035877</t>
  </si>
  <si>
    <t>Indv ren og indret af haller til 7-kantens scenebyggeri</t>
  </si>
  <si>
    <t>318020</t>
  </si>
  <si>
    <t xml:space="preserve">Mindre opgaver indenfor irdæt og fritid. Primært energibesparende foranstaltninger. </t>
  </si>
  <si>
    <t>318826</t>
  </si>
  <si>
    <t>Nørre Nebel Svømmehal - tilskud til renovering</t>
  </si>
  <si>
    <t>318827</t>
  </si>
  <si>
    <t>Helle Hallen - gulv</t>
  </si>
  <si>
    <t>318828</t>
  </si>
  <si>
    <t>Helle Hallen - klor/syre anlæg</t>
  </si>
  <si>
    <t>318829</t>
  </si>
  <si>
    <t>IFV trappe til vandrutsjebane</t>
  </si>
  <si>
    <t>318832</t>
  </si>
  <si>
    <t>Outrup kultur- og idrætscenter- Renovering af lofter</t>
  </si>
  <si>
    <t>318833</t>
  </si>
  <si>
    <t>Tilskud til energirigtig renovering - idrætsanlæg</t>
  </si>
  <si>
    <t>350850</t>
  </si>
  <si>
    <t>Ny bogbus</t>
  </si>
  <si>
    <t>350860</t>
  </si>
  <si>
    <t>Biblioteket - Indretning af mødelokaler m.v.</t>
  </si>
  <si>
    <t>360810</t>
  </si>
  <si>
    <t>Varde museum. Tag på Lyngbosalen</t>
  </si>
  <si>
    <t>360811</t>
  </si>
  <si>
    <t>Varde Museum, Lundvej</t>
  </si>
  <si>
    <t>360815</t>
  </si>
  <si>
    <t>363010</t>
  </si>
  <si>
    <t>Indkøb af musik- og lydanlæg</t>
  </si>
  <si>
    <t>364851</t>
  </si>
  <si>
    <t>Udsmykning "Tænd Pibe krydset"</t>
  </si>
  <si>
    <t>364855</t>
  </si>
  <si>
    <t>Flytning af Rød Pavillon til Stålværks- og Trådspinde</t>
  </si>
  <si>
    <t>364860</t>
  </si>
  <si>
    <t>Projekt Stålværks- og Trådspinderigrunden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</si>
  <si>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</si>
  <si>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</si>
  <si>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</si>
  <si>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</si>
  <si>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</si>
  <si>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</si>
  <si>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</si>
  <si>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</si>
  <si>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</si>
  <si>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</si>
  <si>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</si>
  <si>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</si>
  <si>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018821</t>
  </si>
  <si>
    <t>Servicearealtilskud, Poghøj, Oksbøl</t>
  </si>
  <si>
    <t>018822</t>
  </si>
  <si>
    <t>Servicearealtilskud, Ansager</t>
  </si>
  <si>
    <t>018823</t>
  </si>
  <si>
    <t>Servicearealtilskud, 58 ældreboliger Svaneparken</t>
  </si>
  <si>
    <t>018824</t>
  </si>
  <si>
    <t>Servicearealer Skovhøj, Oksbøl</t>
  </si>
  <si>
    <t>018825</t>
  </si>
  <si>
    <t>Servicearealtilskud, Tistruplund</t>
  </si>
  <si>
    <t>018826</t>
  </si>
  <si>
    <t>Servicearealtilskud, ældreboliger ved handicappede Oksbøl</t>
  </si>
  <si>
    <t>018827</t>
  </si>
  <si>
    <t>Servicearealtilskud, ældreboliger til handicappede i Oksbøl</t>
  </si>
  <si>
    <t>018828</t>
  </si>
  <si>
    <t>Lyngparken 1, Varde - renovering af tag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</si>
  <si>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</si>
  <si>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</si>
  <si>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</si>
  <si>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</si>
  <si>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</si>
  <si>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</si>
  <si>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</si>
  <si>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018833</t>
  </si>
  <si>
    <t>018849</t>
  </si>
  <si>
    <t>Servicearealer, Alternativ plejecenter, Varde</t>
  </si>
  <si>
    <t>018851</t>
  </si>
  <si>
    <t>Servicearealtilskud, Alternativ Plejecenter Varde</t>
  </si>
  <si>
    <t>018852</t>
  </si>
  <si>
    <t>Servicearealtilskud, Skovhøj, Oksbøl</t>
  </si>
  <si>
    <t>523820</t>
  </si>
  <si>
    <t>Opførelse af dobbeltcarporte, Krogen, Varde</t>
  </si>
  <si>
    <t>523821</t>
  </si>
  <si>
    <t>Etablering af handicapvenlig parkeringsplads (ved Krogen)</t>
  </si>
  <si>
    <t>523822</t>
  </si>
  <si>
    <t>Nyt Køkken, Krogen Jægumsvej</t>
  </si>
  <si>
    <t>523823</t>
  </si>
  <si>
    <t>Ombygning af køkken, Krogen 3</t>
  </si>
  <si>
    <t>523827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</si>
  <si>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</si>
  <si>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</si>
  <si>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</si>
  <si>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</si>
  <si>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</si>
  <si>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</si>
  <si>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</si>
  <si>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</si>
  <si>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</si>
  <si>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</si>
  <si>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530820</t>
  </si>
  <si>
    <t>Alternativ plejecenter, Varde</t>
  </si>
  <si>
    <t>530821</t>
  </si>
  <si>
    <t>Anlægspulje til plejeboliger (netto)</t>
  </si>
  <si>
    <t>530822</t>
  </si>
  <si>
    <t>Nedlæggelse af 10 almene ældreboliger i Tistrup</t>
  </si>
  <si>
    <t>530823</t>
  </si>
  <si>
    <t>Netto komm.tab v/nedlægg. Af 4 boliger i Outrup og salg af bygningen til andet formål</t>
  </si>
  <si>
    <t>530824</t>
  </si>
  <si>
    <t>Nedlæggelse af ældreboliger, Vardevej 16 og 18, Sig</t>
  </si>
  <si>
    <t>530825</t>
  </si>
  <si>
    <t>5 almene handicapboliger ved Bo Østervang, Varde</t>
  </si>
  <si>
    <t>532820</t>
  </si>
  <si>
    <t>Kostprojekt: Udvidelse og omlægning af madprod. På køkkenet i Carolineparken</t>
  </si>
  <si>
    <t>532827</t>
  </si>
  <si>
    <t>Salg af grund og bygninger Ansager områdecenter</t>
  </si>
  <si>
    <t>532828</t>
  </si>
  <si>
    <t>Salg af grund og bygninger Tistruplund, Tistrup</t>
  </si>
  <si>
    <t>532829</t>
  </si>
  <si>
    <t>Udenomsarealer ved Blåbjerg Pleje- og aktivitetscenter</t>
  </si>
  <si>
    <t>532830</t>
  </si>
  <si>
    <t>Etablering af kølekapacitet på modtagekøkkener</t>
  </si>
  <si>
    <t>532832</t>
  </si>
  <si>
    <t>Køkkenfaciliteter Caroplineparken</t>
  </si>
  <si>
    <t>532833</t>
  </si>
  <si>
    <t>Indkøb stole Centerområde Øst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</si>
  <si>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</si>
  <si>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</si>
  <si>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</si>
  <si>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</si>
  <si>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</si>
  <si>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</si>
  <si>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</si>
  <si>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</si>
  <si>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</si>
  <si>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</si>
  <si>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</si>
  <si>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</si>
  <si>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</si>
  <si>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Renovering af redskabs- og opbevaringsskur</t>
  </si>
  <si>
    <t>532842</t>
  </si>
  <si>
    <t>Renov. af lokaler til sygepl.gruppen - Tistruplund</t>
  </si>
  <si>
    <t>532844</t>
  </si>
  <si>
    <t>Etabl. Af personalefaciliteter</t>
  </si>
  <si>
    <t>532845</t>
  </si>
  <si>
    <t>Nedbrydning af bygn samt etab P-plads v/Solhøj, Nord.</t>
  </si>
  <si>
    <t>532846</t>
  </si>
  <si>
    <t>Gårdhave ved dagcentret på Carolineparken</t>
  </si>
  <si>
    <t>532847</t>
  </si>
  <si>
    <t>532848</t>
  </si>
  <si>
    <t>542815</t>
  </si>
  <si>
    <t>Renov. af køkken, Center Bøgely</t>
  </si>
  <si>
    <t>544810</t>
  </si>
  <si>
    <t>Varmeskur i Varde by</t>
  </si>
  <si>
    <t>550805</t>
  </si>
  <si>
    <t>Bo Østervang, fælles arealer i 2 enheder</t>
  </si>
  <si>
    <t>550806</t>
  </si>
  <si>
    <t>Udskiftning af vinduer og døre, Lunden</t>
  </si>
  <si>
    <t>550807</t>
  </si>
  <si>
    <t>Renovering af toiletter, Lunden</t>
  </si>
  <si>
    <t>550808</t>
  </si>
  <si>
    <t>Sammenlægning af afd Lunden</t>
  </si>
  <si>
    <t>550809</t>
  </si>
  <si>
    <t>Markiser, gardiner m.m., Lunden</t>
  </si>
  <si>
    <t>550810</t>
  </si>
  <si>
    <t>Lunden, Living Lab</t>
  </si>
  <si>
    <t>550811</t>
  </si>
  <si>
    <t>550849</t>
  </si>
  <si>
    <t>Salg af grund og bygninger til boligdelen, Bo Østerv.</t>
  </si>
  <si>
    <t>550850</t>
  </si>
  <si>
    <t>Statstilskud ombygning af 3 plejeboliger på Lunden</t>
  </si>
  <si>
    <t>552808</t>
  </si>
  <si>
    <t>Køb og renovering af Vidagerhus, Janderup</t>
  </si>
  <si>
    <t>552809</t>
  </si>
  <si>
    <t>Frisvadvej 1C (adm. Og café)</t>
  </si>
  <si>
    <t>552811</t>
  </si>
  <si>
    <t>Botilbud Søndergade 44, Varde</t>
  </si>
  <si>
    <t>552812</t>
  </si>
  <si>
    <t>Salg af grund til 4 alm. Ældreboliger til handicappede i Oksbøl</t>
  </si>
  <si>
    <t>552813</t>
  </si>
  <si>
    <t>Udvidelse af bofællesskab i Oksbøl</t>
  </si>
  <si>
    <t>552814</t>
  </si>
  <si>
    <t>Til- og ombygning af handicapboliger i Ølgod</t>
  </si>
  <si>
    <t>552815</t>
  </si>
  <si>
    <t>Flere døgntilbud til sindslidende</t>
  </si>
  <si>
    <t>553810</t>
  </si>
  <si>
    <t>Døgntilbud for sindslidende</t>
  </si>
  <si>
    <t>553811</t>
  </si>
  <si>
    <t>Ombygning af toilet og køkken - Lindealle, Ølgod</t>
  </si>
  <si>
    <t>559815</t>
  </si>
  <si>
    <t>559820</t>
  </si>
  <si>
    <t>002001</t>
  </si>
  <si>
    <t>Fælles udgifter og indtægter</t>
  </si>
  <si>
    <t>002813</t>
  </si>
  <si>
    <t>Kløvervænget, Ølgod</t>
  </si>
  <si>
    <t>Højgårdsparken, Varde - 15 grunde</t>
  </si>
  <si>
    <t>002826</t>
  </si>
  <si>
    <t>Lærkehøj, 22 parceller, Oksbøl</t>
  </si>
  <si>
    <t>002827</t>
  </si>
  <si>
    <t>Skallingvej, Billum</t>
  </si>
  <si>
    <t>002830</t>
  </si>
  <si>
    <t>Sofievej, Sig</t>
  </si>
  <si>
    <t>002836</t>
  </si>
  <si>
    <t>Kastanjevangen i Sig</t>
  </si>
  <si>
    <t>002848</t>
  </si>
  <si>
    <t>Egedalen, Ansager</t>
  </si>
  <si>
    <t>002861</t>
  </si>
  <si>
    <t>Skorrehovej, Tofterup</t>
  </si>
  <si>
    <t>002876</t>
  </si>
  <si>
    <t>Åbrinken, etape 3, Varde</t>
  </si>
  <si>
    <t>Degnevænget, Tistrup</t>
  </si>
  <si>
    <t>002891</t>
  </si>
  <si>
    <t>Mejlvangvænget, Ølgod</t>
  </si>
  <si>
    <t>Hegnsgårdsvej, Årre Etape 2</t>
  </si>
  <si>
    <t>Skovkanten, Ølgod</t>
  </si>
  <si>
    <t>Frejasvej - Etape 2, Oksbøl</t>
  </si>
  <si>
    <t>Tranebærvej, Agerbæk - Etape 2</t>
  </si>
  <si>
    <t>003802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</si>
  <si>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</si>
  <si>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</si>
  <si>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</si>
  <si>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</si>
  <si>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</si>
  <si>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</si>
  <si>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</si>
  <si>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</si>
  <si>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</si>
  <si>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>Energivej/Viaduktvej, Ølgod</t>
  </si>
  <si>
    <t>018834</t>
  </si>
  <si>
    <t>005846</t>
  </si>
  <si>
    <t>Køb af Slotsgade 17, Varde - Den gl. Handelsskole</t>
  </si>
  <si>
    <t>005848</t>
  </si>
  <si>
    <t>Køb af areal i Alslev - 2,6 ha, af matr. Nr. 1 k. Langsom Gde, Alslev</t>
  </si>
  <si>
    <t>005849</t>
  </si>
  <si>
    <t>Køb af Jord i Årre - Årre ny børnehave</t>
  </si>
  <si>
    <t>005850</t>
  </si>
  <si>
    <t>Køb af et areal ved Campus Alle, Matr. Nr. 134 bæ. Varde</t>
  </si>
  <si>
    <t>010807</t>
  </si>
  <si>
    <t xml:space="preserve">Vedligeholdelse af kommunale bygninger - Central Pulje </t>
  </si>
  <si>
    <t>013892</t>
  </si>
  <si>
    <t>Salg af Slotsgade 5, Varde</t>
  </si>
  <si>
    <t>013893</t>
  </si>
  <si>
    <t>Salg af Laboratiorievej 16, Varde</t>
  </si>
  <si>
    <t>013895</t>
  </si>
  <si>
    <t>Salg af Industrivej 6, Oksbøl - tidl. Materialgård</t>
  </si>
  <si>
    <t>Energibesparende foranst - Stadion og idrætsanlæg</t>
  </si>
  <si>
    <t>550840</t>
  </si>
  <si>
    <t>650816</t>
  </si>
  <si>
    <t>forbrug i alt      2016</t>
  </si>
  <si>
    <t xml:space="preserve">Plan og Teknik </t>
  </si>
  <si>
    <t>Økonomi og Erhverv</t>
  </si>
  <si>
    <t>301087</t>
  </si>
  <si>
    <t>Renovering- og anlægspuljen vedr. skoler og dagtilbud</t>
  </si>
  <si>
    <t>301090</t>
  </si>
  <si>
    <t>Starup Skole - Udskiftning af tag</t>
  </si>
  <si>
    <t>301853</t>
  </si>
  <si>
    <t>Multisal ved Skolen i Agerbæk, inc. Ideoplæg</t>
  </si>
  <si>
    <t>305802</t>
  </si>
  <si>
    <t>523814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</si>
  <si>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</si>
  <si>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</si>
  <si>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</si>
  <si>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</si>
  <si>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Servicearealtilskud, 5 almene handecapboliger ved Bo Østervang</t>
  </si>
  <si>
    <t>Renovering og ombygning af kælder til personalefaciliteter på Vinkelvejscentert Ølgod</t>
  </si>
  <si>
    <t>Køb af servicearealer, 8 boliger Baunbo, Lunde</t>
  </si>
  <si>
    <t>018835</t>
  </si>
  <si>
    <t>Ansager områdecenter - syns og skøn sag</t>
  </si>
  <si>
    <t>Etablering af parkeringsplads ved Hybenbo</t>
  </si>
  <si>
    <t>482850</t>
  </si>
  <si>
    <t xml:space="preserve">Træningsfaciliteter på plejecentrene </t>
  </si>
  <si>
    <t>550814</t>
  </si>
  <si>
    <t xml:space="preserve">Renovering af dagtilbud på Lunden </t>
  </si>
  <si>
    <t>Udvidelse af Skovlunden - handicap, bo- og beskæftig.</t>
  </si>
  <si>
    <t>002904</t>
  </si>
  <si>
    <t>003837</t>
  </si>
  <si>
    <t>Sti/fortov ved Viaduktvej i Ølgod</t>
  </si>
  <si>
    <t>003838</t>
  </si>
  <si>
    <t xml:space="preserve">Salg af erhvervsareal i Skovlund - Nørremarken </t>
  </si>
  <si>
    <t xml:space="preserve">Nybygning af toiletbygning i Varde Godkendt budget 2015 </t>
  </si>
  <si>
    <t>015818</t>
  </si>
  <si>
    <t>015819</t>
  </si>
  <si>
    <t>Landsbyfornyelse 2015</t>
  </si>
  <si>
    <t>015820</t>
  </si>
  <si>
    <t>Landsbyfornyelse 2014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</si>
  <si>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</si>
  <si>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</si>
  <si>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</si>
  <si>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</si>
  <si>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</si>
  <si>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</si>
  <si>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015826</t>
  </si>
  <si>
    <t>Shellgrundens offentlige del - opholdstorv ned til Varde Å</t>
  </si>
  <si>
    <t>015830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</si>
  <si>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</si>
  <si>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</si>
  <si>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</si>
  <si>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</si>
  <si>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</si>
  <si>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</si>
  <si>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</si>
  <si>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</si>
  <si>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015861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</si>
  <si>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</si>
  <si>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</si>
  <si>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</si>
  <si>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</si>
  <si>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</si>
  <si>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</si>
  <si>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050830</t>
  </si>
  <si>
    <t>Projekt - Naturpak vesterhavet</t>
  </si>
  <si>
    <t>050835</t>
  </si>
  <si>
    <t>070820</t>
  </si>
  <si>
    <t>Etablering af sti langs Ansager Kanal</t>
  </si>
  <si>
    <t>070830</t>
  </si>
  <si>
    <t>HolmeÅ - genopretning</t>
  </si>
  <si>
    <t>211840</t>
  </si>
  <si>
    <t>Energibesparende foranst. - Gadebelysning</t>
  </si>
  <si>
    <t>222803</t>
  </si>
  <si>
    <t>Anlæg af P-plads - Ølgod</t>
  </si>
  <si>
    <t>Brovedligeholdelse - Tarphagebroen</t>
  </si>
  <si>
    <t>222822</t>
  </si>
  <si>
    <t>222823</t>
  </si>
  <si>
    <t>Cykelsti langs Fåborgvej mellem Fåborg og Agerbæk</t>
  </si>
  <si>
    <t>Projektændring, adgangsvej til ny grusgrav i Kjelst</t>
  </si>
  <si>
    <t>222874</t>
  </si>
  <si>
    <t xml:space="preserve">Varde Bymidte </t>
  </si>
  <si>
    <t>222875</t>
  </si>
  <si>
    <t>Cykelsti Nymindegabvej</t>
  </si>
  <si>
    <t>222878</t>
  </si>
  <si>
    <t>Optimering af krydset Vestre Landevej/Ndr. Boulevard</t>
  </si>
  <si>
    <t>222894</t>
  </si>
  <si>
    <t>Udskiftning af jernbanebroen ved Viadukvej, Ølgod</t>
  </si>
  <si>
    <t>222898</t>
  </si>
  <si>
    <t>Fodgængertunnel under banen Plantagevej, Varde</t>
  </si>
  <si>
    <t>222907</t>
  </si>
  <si>
    <t>222908</t>
  </si>
  <si>
    <t>222910</t>
  </si>
  <si>
    <t>Prioritering af cykelstiprojekter 2015 - 2018</t>
  </si>
  <si>
    <t>222911</t>
  </si>
  <si>
    <t>Trafik regulering Ribevej ved Jeppe Skovgårdsvej</t>
  </si>
  <si>
    <t>222913</t>
  </si>
  <si>
    <t>Cykelsti Toftnæs-Alslev</t>
  </si>
  <si>
    <t>222914</t>
  </si>
  <si>
    <t>Cykelsti Hodde-Tistrup 1. etape</t>
  </si>
  <si>
    <t>222915</t>
  </si>
  <si>
    <t>Gadetræer i Nr. Nebel</t>
  </si>
  <si>
    <t>222916</t>
  </si>
  <si>
    <t>Renovering af Blåvandvej</t>
  </si>
  <si>
    <t>222917</t>
  </si>
  <si>
    <t>222919</t>
  </si>
  <si>
    <t xml:space="preserve">Cykelparkering </t>
  </si>
  <si>
    <t>222921</t>
  </si>
  <si>
    <t>Cykelsti - Tarmvej mellem Ølgod og Skærbækvej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</si>
  <si>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</si>
  <si>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</si>
  <si>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</si>
  <si>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</si>
  <si>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</si>
  <si>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</si>
  <si>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Arbejdsmarked og Integration</t>
  </si>
  <si>
    <t>010107-300416</t>
  </si>
  <si>
    <t>010815</t>
  </si>
  <si>
    <t>Aftale holder</t>
  </si>
  <si>
    <t>550815</t>
  </si>
  <si>
    <t>Renovering af genoptræningsafd., Lunden</t>
  </si>
  <si>
    <t>Forventet</t>
  </si>
  <si>
    <t>Regnskab 2016</t>
  </si>
  <si>
    <t>005815</t>
  </si>
  <si>
    <t>Salg af ca. 2,5 ha ved Søndermarksvej i Varde til regnvandsbassiner</t>
  </si>
  <si>
    <t>005816</t>
  </si>
  <si>
    <t>Salg af areal ved Syrenvej 4, Varde</t>
  </si>
  <si>
    <t>005817</t>
  </si>
  <si>
    <t>Salg af Møllegade 14, Tistrup - tidligere legeplads</t>
  </si>
  <si>
    <t>005818</t>
  </si>
  <si>
    <t>Køb af Grønnegade 22A</t>
  </si>
  <si>
    <t>005819</t>
  </si>
  <si>
    <t>Køb af Grønnegade 24A</t>
  </si>
  <si>
    <t>005820</t>
  </si>
  <si>
    <t>Køb af Grønnegade 24B</t>
  </si>
  <si>
    <t>005821</t>
  </si>
  <si>
    <t>Salg af areal til etablering af 12 boliger ved Krogen</t>
  </si>
  <si>
    <t>005822</t>
  </si>
  <si>
    <t>Køb af Grønnegade 22, Ølgod</t>
  </si>
  <si>
    <t>005823</t>
  </si>
  <si>
    <t>Salg af Skolegade i Ølgod</t>
  </si>
  <si>
    <t>005824</t>
  </si>
  <si>
    <t>Køb af Bytoften 1</t>
  </si>
  <si>
    <t>005825</t>
  </si>
  <si>
    <t>Salg af areal af parkeringspladsen, Storegade, Outrup</t>
  </si>
  <si>
    <t>005826</t>
  </si>
  <si>
    <t>Salg af lille areal Møllegade 18, Tistrup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</si>
  <si>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</si>
  <si>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</si>
  <si>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</si>
  <si>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</si>
  <si>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</si>
  <si>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</si>
  <si>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</si>
  <si>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</si>
  <si>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</si>
  <si>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</si>
  <si>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005833</t>
  </si>
  <si>
    <t>Salg af Sønderbro 39 B, Ansager (matr. 13bh)</t>
  </si>
  <si>
    <t>005834</t>
  </si>
  <si>
    <t>Salg af areal ved Sønderskovevej 11, Nordenskov</t>
  </si>
  <si>
    <t>005835</t>
  </si>
  <si>
    <t>Salg af Houstrupvej 150. Ubebygget grund</t>
  </si>
  <si>
    <t>005837</t>
  </si>
  <si>
    <t>Salg af areal i Ansager - langs Ansager Å</t>
  </si>
  <si>
    <t>005838</t>
  </si>
  <si>
    <t>Salg af Blåvand Skole - Blåvand Aktivitetscenter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</si>
  <si>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</si>
  <si>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</si>
  <si>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</si>
  <si>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</si>
  <si>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</si>
  <si>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</si>
  <si>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005844</t>
  </si>
  <si>
    <t>Køb af Tranemosevej 9, Nørre Nebel</t>
  </si>
  <si>
    <t>005845</t>
  </si>
  <si>
    <t>Køb og nedrivning af Kirkegade 1, Oksbøl</t>
  </si>
  <si>
    <t>010812</t>
  </si>
  <si>
    <t>Nedrivning af dyrskuehallerne</t>
  </si>
  <si>
    <t>010813</t>
  </si>
  <si>
    <t>Nedrivning af dyrskuehallerne - Ekstra arbejder</t>
  </si>
  <si>
    <t>010820</t>
  </si>
  <si>
    <t>Energibesparende foranstaltninger</t>
  </si>
  <si>
    <t>Energibesp. foranst. - Fælles for energikonti</t>
  </si>
  <si>
    <t>010842</t>
  </si>
  <si>
    <t>Energibesp.foranst. - Tilskud til energibesparelser</t>
  </si>
  <si>
    <t>Energibesp.foranst. - Tilskud til energibesparelser - 2013</t>
  </si>
  <si>
    <t>011809</t>
  </si>
  <si>
    <t>Salg af Frederiksberg 17A og B i Henne</t>
  </si>
  <si>
    <t>011815</t>
  </si>
  <si>
    <t>Salg af Frederiksberg 13A og 13B, Henne</t>
  </si>
  <si>
    <t>011816</t>
  </si>
  <si>
    <t>Nedrivning af bygningerne - Enghavevej 4, Ølgod</t>
  </si>
  <si>
    <t>011817</t>
  </si>
  <si>
    <t>Salg af Lynevej 48 A og B, Strellev</t>
  </si>
  <si>
    <t>013806</t>
  </si>
  <si>
    <t xml:space="preserve">Blåvandshuk - Blåvandshuk Fyr. </t>
  </si>
  <si>
    <t>013820</t>
  </si>
  <si>
    <t xml:space="preserve">Vestervold 13, Varde - udskiftning af tag </t>
  </si>
  <si>
    <t>013822</t>
  </si>
  <si>
    <t>Samling af brand- og redningsberedskab i anden byg.</t>
  </si>
  <si>
    <t>Energibesp.foranst. - Andre faste ejendomme</t>
  </si>
  <si>
    <t>013861</t>
  </si>
  <si>
    <t>Køb af Ndr. Boulevard</t>
  </si>
  <si>
    <t>013862</t>
  </si>
  <si>
    <t>VUC-bygningen</t>
  </si>
  <si>
    <t>013863</t>
  </si>
  <si>
    <t>Salg af Vestergade 27, Oksbøl</t>
  </si>
  <si>
    <t>013864</t>
  </si>
  <si>
    <t>Salg af Ulvedalvej 5, Nymindegab</t>
  </si>
  <si>
    <t>013865</t>
  </si>
  <si>
    <t>Pulje til bygninger/ældreboliger - som skal afviklers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</si>
  <si>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</si>
  <si>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</si>
  <si>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</si>
  <si>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</si>
  <si>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</si>
  <si>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</si>
  <si>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</si>
  <si>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</si>
  <si>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</si>
  <si>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</si>
  <si>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013871</t>
  </si>
  <si>
    <t>Omkostninger ved Salg af Lindbjerg Skole, Lindbjerg</t>
  </si>
  <si>
    <t>013872</t>
  </si>
  <si>
    <t>Omkostninger ved Salg af Skovlund Skole, Skovlund</t>
  </si>
  <si>
    <t>013873</t>
  </si>
  <si>
    <t>Salg af Torvet 14, Ølgod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</si>
  <si>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</si>
  <si>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</si>
  <si>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</si>
  <si>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</si>
  <si>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</si>
  <si>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</si>
  <si>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</si>
  <si>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</si>
  <si>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</si>
  <si>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</si>
  <si>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</si>
  <si>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</si>
  <si>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</si>
  <si>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</si>
  <si>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</si>
  <si>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013883</t>
  </si>
  <si>
    <t>Salg af Lindealle 1, Ølgod - tidl. Brandstation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</si>
  <si>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</si>
  <si>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</si>
  <si>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</si>
  <si>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</si>
  <si>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</si>
  <si>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</si>
  <si>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</si>
  <si>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</si>
  <si>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</si>
  <si>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</si>
  <si>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</si>
  <si>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</si>
  <si>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013896</t>
  </si>
  <si>
    <t>Salg af Nørremarken 9 og 11, Skovlund</t>
  </si>
  <si>
    <t>095810</t>
  </si>
  <si>
    <t>Udstyr indsatslederbil</t>
  </si>
  <si>
    <t>095815</t>
  </si>
  <si>
    <t>Bus</t>
  </si>
  <si>
    <t>095820</t>
  </si>
  <si>
    <t xml:space="preserve">Udskiftn. af to udtjente biler i Beredskabet med en ny </t>
  </si>
  <si>
    <t>301801</t>
  </si>
  <si>
    <t>Skoler fælles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</si>
  <si>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</si>
  <si>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</si>
  <si>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</si>
  <si>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</si>
  <si>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</si>
  <si>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301875</t>
  </si>
  <si>
    <t>Brorsonsskolen - Udskiftning af tag.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</si>
  <si>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</si>
  <si>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</si>
  <si>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</si>
  <si>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</si>
  <si>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</si>
  <si>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</si>
  <si>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</si>
  <si>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</si>
  <si>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</si>
  <si>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Energibesparende foranst. - Museum</t>
  </si>
  <si>
    <t>375840</t>
  </si>
  <si>
    <t>Energibesparende foranst. - Fritidsaktiviteter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</si>
  <si>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</si>
  <si>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</si>
  <si>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</si>
  <si>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</si>
  <si>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</si>
  <si>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</si>
  <si>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Engergibesp. foranst. - Integrerede daginstitutioner</t>
  </si>
  <si>
    <t>517840</t>
  </si>
  <si>
    <t>Energibesp.foranst. - Særlige dagtilbud/klubber</t>
  </si>
  <si>
    <t>Energibesparende foranst. - Ældreboliger</t>
  </si>
  <si>
    <t>Energibesparende foranst.  - botilbud til længerevarende ophold</t>
  </si>
  <si>
    <t>552840</t>
  </si>
  <si>
    <t>Energibesparende foranst. - Botilbud til midl.ophold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</si>
  <si>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</si>
  <si>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</si>
  <si>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</si>
  <si>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</si>
  <si>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</si>
  <si>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</si>
  <si>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650814</t>
  </si>
  <si>
    <t>Salg af ejendomme</t>
  </si>
  <si>
    <t>650815</t>
  </si>
  <si>
    <t>Digitalisering af byggesagsarkiv</t>
  </si>
  <si>
    <t>Køb og renoveringn af bygninger 5,1 BCV</t>
  </si>
  <si>
    <t>650817</t>
  </si>
  <si>
    <t>Salg af Kirkegade 5, Oksbøl - Rådhus</t>
  </si>
  <si>
    <t>650818</t>
  </si>
  <si>
    <t>Salg af  Toften 2, Årre</t>
  </si>
  <si>
    <t>650840</t>
  </si>
  <si>
    <t>Energibesparende foranst. - Rådhuse</t>
  </si>
  <si>
    <t>651835</t>
  </si>
  <si>
    <t>Indefrosne midler frigivet i 2012 - Børn &amp; Unge</t>
  </si>
  <si>
    <t>652802</t>
  </si>
  <si>
    <t>Rakat - ComCare, indkøb</t>
  </si>
  <si>
    <t>652803</t>
  </si>
  <si>
    <t>Prisme - økonomisystem</t>
  </si>
  <si>
    <t>670800</t>
  </si>
  <si>
    <t>Anlægspulje til øvrige områder</t>
  </si>
  <si>
    <t>670805</t>
  </si>
  <si>
    <t>Investeringer vedr. energibesp.foranstaltn.</t>
  </si>
  <si>
    <t>670810</t>
  </si>
  <si>
    <t>Investeringer som følge af sparekatalog</t>
  </si>
  <si>
    <t>670811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</si>
  <si>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</si>
  <si>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</si>
  <si>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</si>
  <si>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</si>
  <si>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</si>
  <si>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</si>
  <si>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</si>
  <si>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</si>
  <si>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</si>
  <si>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</si>
  <si>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</si>
  <si>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</si>
  <si>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</si>
  <si>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</si>
  <si>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</si>
  <si>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</si>
  <si>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015840</t>
  </si>
  <si>
    <t>Områdefornyelse Varde Midtby - Storegades forskøn.</t>
  </si>
  <si>
    <t>020810</t>
  </si>
  <si>
    <t xml:space="preserve">Anlæg af renovation af legepladser </t>
  </si>
  <si>
    <t>020813</t>
  </si>
  <si>
    <t xml:space="preserve">Breddeidrætspark i Varde by - projekt 11. Projektering og forberedelse. Tidligere Varde Sommerland. Overf. </t>
  </si>
  <si>
    <t>Bro fra Arnbjerg til Varde Sommerland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</si>
  <si>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</si>
  <si>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</si>
  <si>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</si>
  <si>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</si>
  <si>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</si>
  <si>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</si>
  <si>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</si>
  <si>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</si>
  <si>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020855</t>
  </si>
  <si>
    <t>Værksted til mini-murerne</t>
  </si>
  <si>
    <t>020860</t>
  </si>
  <si>
    <t>Oksbøl Bypark. Temalegeplads og omstr. af parken</t>
  </si>
  <si>
    <t>020867</t>
  </si>
  <si>
    <t>Bygning af orangeri i Tambours Have</t>
  </si>
  <si>
    <t>050870</t>
  </si>
  <si>
    <t>Tilskud til aktiaviteter efter ordning</t>
  </si>
  <si>
    <t>051810</t>
  </si>
  <si>
    <t>Natura 2000 - etab. naturlige vandstandsforhold</t>
  </si>
  <si>
    <t>051820</t>
  </si>
  <si>
    <t>Natura 2000 projekt - Grønningen</t>
  </si>
  <si>
    <t>053810</t>
  </si>
  <si>
    <t xml:space="preserve">Breddeidræt </t>
  </si>
  <si>
    <t>053835</t>
  </si>
  <si>
    <t>Salg af frijord matr.nr 1f Forumlund, Bryndum-Forum</t>
  </si>
  <si>
    <t>070810</t>
  </si>
  <si>
    <t>Forprojekt for Holme Å-projektet</t>
  </si>
  <si>
    <t>089820</t>
  </si>
  <si>
    <t>Kommunale projekter om boringsnære beskyttelsomr.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</si>
  <si>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</si>
  <si>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</si>
  <si>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</si>
  <si>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</si>
  <si>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</si>
  <si>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</si>
  <si>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</si>
  <si>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</si>
  <si>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</si>
  <si>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</si>
  <si>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</si>
  <si>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</si>
  <si>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222802</t>
  </si>
  <si>
    <t>Anlæg af P-plads, Henne Strand</t>
  </si>
  <si>
    <t>222804</t>
  </si>
  <si>
    <t>Vedligeholdelse af rækværk, Viadukten i Varde</t>
  </si>
  <si>
    <t>222805</t>
  </si>
  <si>
    <t xml:space="preserve">Oksbøl - Sti langs Tane Hedevej. </t>
  </si>
  <si>
    <t>222808</t>
  </si>
  <si>
    <t>Køb af areal Hvidbjerg Strandvej</t>
  </si>
  <si>
    <t>222809</t>
  </si>
  <si>
    <t>Forskønnelsestiltag i Varde Midtby</t>
  </si>
  <si>
    <t>222810</t>
  </si>
  <si>
    <t>Åen og Byen - Omlægning af Torvegade</t>
  </si>
  <si>
    <t>222811</t>
  </si>
  <si>
    <t>Prioritering af cykelstiprojekter 2014 - 2017</t>
  </si>
  <si>
    <t>222815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</si>
  <si>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</si>
  <si>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</si>
  <si>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</si>
  <si>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</si>
  <si>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</si>
  <si>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</si>
  <si>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222826</t>
  </si>
  <si>
    <t xml:space="preserve">Ølgod - renovering af torv i Tistrup.             </t>
  </si>
  <si>
    <t>222828</t>
  </si>
  <si>
    <t>222829</t>
  </si>
  <si>
    <t xml:space="preserve">Blåvandshuk - Østergade vejområde, Oksbøl. Etape 1 + etape 2.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</si>
  <si>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</si>
  <si>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</si>
  <si>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</si>
  <si>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</si>
  <si>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</si>
  <si>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</si>
  <si>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</si>
  <si>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</si>
  <si>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222843</t>
  </si>
  <si>
    <t xml:space="preserve">Trafiksikkerhedsplaner - lysregulering Aabrinken, Ndr. Boulevard og Kærvej samt Storegade i Ølgod. </t>
  </si>
  <si>
    <t>222846</t>
  </si>
  <si>
    <t>Cykelsti fra Tistrup til Horne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</si>
  <si>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</si>
  <si>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</si>
  <si>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</si>
  <si>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</si>
  <si>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</si>
  <si>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</si>
  <si>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</si>
  <si>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</si>
  <si>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</si>
  <si>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</si>
  <si>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</si>
  <si>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</si>
  <si>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222864</t>
  </si>
  <si>
    <t>Renovering af Kvievej i Kærbæk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</si>
  <si>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</si>
  <si>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</si>
  <si>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</si>
  <si>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</si>
  <si>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</si>
  <si>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</si>
  <si>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222868</t>
  </si>
  <si>
    <t>Cykelsti Frisvadvej</t>
  </si>
  <si>
    <t>222869</t>
  </si>
  <si>
    <t>Etablering af multibane m.m. på parkeringsareal ved Ølgod hallerne</t>
  </si>
  <si>
    <t>222870</t>
  </si>
  <si>
    <t>Pulje til medfinan på cykelstier - 2011 - 2012</t>
  </si>
  <si>
    <t>222873</t>
  </si>
  <si>
    <t>Varde Bymidte - planlægning - Pulje</t>
  </si>
  <si>
    <t>222876</t>
  </si>
  <si>
    <t>Cykelsti Strandvejen</t>
  </si>
  <si>
    <t>222877</t>
  </si>
  <si>
    <t>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</si>
  <si>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</si>
  <si>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</si>
  <si>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</si>
  <si>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</si>
  <si>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</si>
  <si>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</si>
  <si>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</si>
  <si>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</si>
  <si>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</si>
  <si>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 xml:space="preserve">Cykelstien Strandvejen fra Klintingvej til N.Fiddevej 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</si>
  <si>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</si>
  <si>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</si>
  <si>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</si>
  <si>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</si>
  <si>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</si>
  <si>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</si>
  <si>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</si>
  <si>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</si>
  <si>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</si>
  <si>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</si>
  <si>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</si>
  <si>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</si>
  <si>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</si>
  <si>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</si>
  <si>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</si>
  <si>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</si>
  <si>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</si>
  <si>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</si>
  <si>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222896</t>
  </si>
  <si>
    <t>Cykelsti langs Porsmosevej</t>
  </si>
  <si>
    <t>222905</t>
  </si>
  <si>
    <t>Forprojekt for udbygning af vejanlæg i Kjelst</t>
  </si>
  <si>
    <t>222906</t>
  </si>
  <si>
    <t>Renovering af broer - Vedligeholdelse af brokapitalen</t>
  </si>
  <si>
    <t>222912</t>
  </si>
  <si>
    <t>Cykelbaner langs Houstrupvej, Nr. Nebel</t>
  </si>
  <si>
    <t>Anlægsudgifter pr. 15.08.2016</t>
  </si>
  <si>
    <t>010107-310816</t>
  </si>
  <si>
    <t>010107-311216</t>
  </si>
  <si>
    <t>301887</t>
  </si>
  <si>
    <t>Renovering- og anlægspuljen  skoler og dagtilbud</t>
  </si>
  <si>
    <t>301889</t>
  </si>
  <si>
    <t>Renovering af Brorsonskolen</t>
  </si>
  <si>
    <t>301890</t>
  </si>
  <si>
    <t>Starup Skole - udskiftning af tag</t>
  </si>
  <si>
    <t xml:space="preserve">Idrætsfaciliteter ved lykkegårdsskolen </t>
  </si>
  <si>
    <t>Tirpitz</t>
  </si>
  <si>
    <t>Ombygnimng Krogen 7, Varde</t>
  </si>
  <si>
    <t>Hjemmepleje Midt/Vest, ombygning af Hybenbo</t>
  </si>
  <si>
    <t>Lunden, Trådløst kaldeanlæg samt telefonanlæg</t>
  </si>
  <si>
    <t>002829</t>
  </si>
  <si>
    <t>Sneppevej, Janderup</t>
  </si>
  <si>
    <t>002899</t>
  </si>
  <si>
    <t>Areal ved Holmevej, Billum</t>
  </si>
  <si>
    <t>Hovedgaden 62A,62B og 62D - Næsbjerg</t>
  </si>
  <si>
    <t>002906</t>
  </si>
  <si>
    <t>Del af matr.1 hg Kirkegårde, Ved Skolelunden, Næsbj</t>
  </si>
  <si>
    <t>003806</t>
  </si>
  <si>
    <t>003807</t>
  </si>
  <si>
    <t>Sydagervej, Alslev</t>
  </si>
  <si>
    <t>003818</t>
  </si>
  <si>
    <t>Salg af erhvervsareal i Skovlund - Nørremarken 7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</si>
  <si>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</si>
  <si>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</si>
  <si>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</si>
  <si>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</si>
  <si>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</si>
  <si>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003810</t>
  </si>
  <si>
    <t>Vadehavsvej, Billum</t>
  </si>
  <si>
    <t>Havrevænget/Nørremarken, Skovlund</t>
  </si>
  <si>
    <t>501</t>
  </si>
  <si>
    <t>502</t>
  </si>
  <si>
    <t>504</t>
  </si>
  <si>
    <t>Pleje af fredninger - forundersøgelser og plejeforanstninger</t>
  </si>
  <si>
    <t>Staben Økonomi</t>
  </si>
  <si>
    <t>Tilslutningsbidrag hvor kontoen står i forskud og bliver nedbragt efterhånden som grundene sælges.</t>
  </si>
  <si>
    <t>Budget</t>
  </si>
  <si>
    <t>Forbrug</t>
  </si>
  <si>
    <t>Restbudget</t>
  </si>
  <si>
    <t>Højgårdsparken  - Varde 15 parcelhusgrunde</t>
  </si>
  <si>
    <t>Kastanjevangen - 12 parcelhusgrunde i Sig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</si>
  <si>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</si>
  <si>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</si>
  <si>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</si>
  <si>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</si>
  <si>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</si>
  <si>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</si>
  <si>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</si>
  <si>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</si>
  <si>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</si>
  <si>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</si>
  <si>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</si>
  <si>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Udstykningsområdet "vangsgade 31A, 31B og Solvænget </t>
  </si>
  <si>
    <t>Udstykningsområdet `` hovedgaden 62A, 62B, og 62C`` - Næsbjerg</t>
  </si>
  <si>
    <t xml:space="preserve">I alt </t>
  </si>
  <si>
    <t xml:space="preserve">Total </t>
  </si>
  <si>
    <t xml:space="preserve">Byggemodning + tilslutningsbidrag </t>
  </si>
  <si>
    <t>Budgetopfølgning pr. 31.08.2016 Anlæg</t>
  </si>
  <si>
    <t>15.08.2016</t>
  </si>
  <si>
    <t>Er afsluttet</t>
  </si>
  <si>
    <t>Afsluttet</t>
  </si>
  <si>
    <t>Pulje til byfornyelser/byudviklings-planer i diverse byer - ordinærramme 2015</t>
  </si>
  <si>
    <t>Varde Midtby - Programudarbejdelse - bosætnings- og turistby</t>
  </si>
  <si>
    <t>Varde Torv - forskønnelse af torve, pladser, opholdsarealer m.v</t>
  </si>
  <si>
    <t>Pulje til byfornyelser/byudviklings-planer i diverse byer - ordinær ramme 2016</t>
  </si>
  <si>
    <t>Bygningsfornyelse Varde Midtby - del af områdefornyelsen</t>
  </si>
  <si>
    <t>Pulje til energibesparende foranstaltninger</t>
  </si>
  <si>
    <t>Igangværende - er disponeret</t>
  </si>
  <si>
    <t>Igangværende</t>
  </si>
  <si>
    <t>Afsluttes i 2016</t>
  </si>
  <si>
    <t xml:space="preserve">Køb og ombyg. af Dalgasvej 35 - til Psykiatrien </t>
  </si>
  <si>
    <t>Afsluttes 2016</t>
  </si>
  <si>
    <t>Afventer afgørelse vedr. Krogen 3</t>
  </si>
  <si>
    <t>Afventer Plejeplan</t>
  </si>
  <si>
    <t>Krogen, forbedring af udeareal på Jægumsvej</t>
  </si>
  <si>
    <t>Udsat til 2017</t>
  </si>
  <si>
    <t>Ombygning af Baunbo</t>
  </si>
  <si>
    <t>Højgårdsparken, Varde</t>
  </si>
  <si>
    <t>Industri Varde Syd</t>
  </si>
  <si>
    <t>Cykelsti - Forlængelse fra Skærbækvej til Ådumvej</t>
  </si>
  <si>
    <t>Forventes brugt</t>
  </si>
  <si>
    <t>Forløber planmæssigt</t>
  </si>
  <si>
    <t>Udbetales i 2016</t>
  </si>
  <si>
    <t>Under planlægning</t>
  </si>
  <si>
    <t>Tilskud udbetalt</t>
  </si>
  <si>
    <t>Afventer</t>
  </si>
  <si>
    <t>018836</t>
  </si>
  <si>
    <t>018837</t>
  </si>
  <si>
    <t>018838</t>
  </si>
  <si>
    <t>018802</t>
  </si>
  <si>
    <t>Renovering af Alslev Forsamlingshus</t>
  </si>
  <si>
    <t>31.08.2016</t>
  </si>
  <si>
    <t>Nedbrydning af hovedbygning - Thueslund</t>
  </si>
  <si>
    <t>Merindtægt ved salg i 2015 - tilføres kassen</t>
  </si>
  <si>
    <t>Fortsætter i 2017</t>
  </si>
  <si>
    <t>Anlægsudgifter pr. 31.08.2016</t>
  </si>
  <si>
    <t>Nærmer sig afslutning</t>
  </si>
  <si>
    <t>Pengene budgetteret i 2017</t>
  </si>
  <si>
    <t>Forventes afsluttet i 2016</t>
  </si>
  <si>
    <t>Overføres til 2017</t>
  </si>
  <si>
    <t>Budgettet er disponeret til en bro</t>
  </si>
  <si>
    <t>De resterende penge sættes tilbage på 222917 Renovering af broer</t>
  </si>
  <si>
    <t>Sat i bero</t>
  </si>
  <si>
    <t>Afventer tilskud fra cykelstipuljen Vejdirektoratet</t>
  </si>
  <si>
    <t>Omkonteres til 222917</t>
  </si>
  <si>
    <t>015842</t>
  </si>
  <si>
    <t>Områdefornyelse Varde Midtby -Forskønnelse af gader, veje, stier m.v.</t>
  </si>
  <si>
    <t>222897</t>
  </si>
  <si>
    <t>Cykelsti Vejers havvej - Delvis af puljen fra Staten</t>
  </si>
  <si>
    <t>Bruges til små mangler på strækningen</t>
  </si>
  <si>
    <t>Pengene bruges på slidlag</t>
  </si>
  <si>
    <t>Pengene bruges til udskiftning af stabilgrus mellem cykelsti og vejen gruset ligger heletiden på stien - der lægges i stedet stenmel</t>
  </si>
  <si>
    <t>Afsluttet anlægsdelen</t>
  </si>
  <si>
    <t>Bruges løbende</t>
  </si>
  <si>
    <t>Udstykningen udsat</t>
  </si>
  <si>
    <t xml:space="preserve">Trafiksikkerhedsprojekter </t>
  </si>
  <si>
    <t>Cykelsti i samarbejde med Ringkøbing-Skjern kommune (Nymindegab og Nr. Nebel)</t>
  </si>
  <si>
    <t>501/502</t>
  </si>
  <si>
    <t>I referat fra 12. april (dok.nr. nr. 29924-16) er nævnt  at der skal ske en afklaring om overførsel til fond. Beløbet "parkeres" i Økonomi og Digitalisering indtil det kan overføres til fonden v/Flemming Karlsen</t>
  </si>
  <si>
    <t>Penge fra byrådets udviklingspulje - Bevilling i 2017  200.000 kr. til opførelse. Det bevilgede beløb forventes brugt til klargøring. Såfremt der ikke er en afklaring overføres beløbet til 2017.</t>
  </si>
  <si>
    <t>Cykelsti og 2  -1 vej fra Janderup til Kærup</t>
  </si>
  <si>
    <t>Bruges til sti på brosiden - Industrivej</t>
  </si>
  <si>
    <t>Overføres til 2017 til nærmere disponering</t>
  </si>
  <si>
    <t>301881 -26</t>
  </si>
  <si>
    <t>Børneuniverset - Renovering af kælder Sdr. Alle</t>
  </si>
  <si>
    <t>Projektet forventes færdig i 2016</t>
  </si>
  <si>
    <t>301881 -29</t>
  </si>
  <si>
    <t>Sønderalle - Udbedring af fugt og mug i kælder</t>
  </si>
  <si>
    <t>301881 -31</t>
  </si>
  <si>
    <t>HolmeÅhuset - Barnevognsskur</t>
  </si>
  <si>
    <t>Projektet er afsluttet</t>
  </si>
  <si>
    <t>301881 -33</t>
  </si>
  <si>
    <t>Billum Børnehave - 0-2 års pladser</t>
  </si>
  <si>
    <t>301881 -35</t>
  </si>
  <si>
    <t>Agerbæk skole - Renovering af parkeringsplads</t>
  </si>
  <si>
    <t>Projektet forventes i gangsat</t>
  </si>
  <si>
    <t>301881 -37</t>
  </si>
  <si>
    <t>Etablering af toiletbygning ved naturlegepladsen i Varde Syd</t>
  </si>
  <si>
    <t>Forventes disponeret i 2016</t>
  </si>
  <si>
    <t>301087 -05</t>
  </si>
  <si>
    <t>Højgårdsparken - Omlægning af fliser</t>
  </si>
  <si>
    <t>301087 -06</t>
  </si>
  <si>
    <t>Outrup børnhave - Belægning af p-pladser</t>
  </si>
  <si>
    <t>301087 -07</t>
  </si>
  <si>
    <t>Lundparken - Renovering af børnebadeværelse</t>
  </si>
  <si>
    <t>301087 -08</t>
  </si>
  <si>
    <t>Varde Vest - Renovering af hytte (bjælkehus)</t>
  </si>
  <si>
    <t>301087 -09</t>
  </si>
  <si>
    <t>Varde Vest - Renovering af ude-spiseplads</t>
  </si>
  <si>
    <t>301087 -10</t>
  </si>
  <si>
    <t>Go' mad til børn - Nyt køle-og fryseanlæg</t>
  </si>
  <si>
    <t>301087 -11</t>
  </si>
  <si>
    <t>Agerbæk skole - Nye tæpper</t>
  </si>
  <si>
    <t>301087 -12</t>
  </si>
  <si>
    <t>Agerbæk-Starup skole - Stiforbindelse ml. skole og bvh</t>
  </si>
  <si>
    <t>Projektet startes i 2017</t>
  </si>
  <si>
    <t>301087 -13</t>
  </si>
  <si>
    <t>Outrup skole - Nye legeredskaber</t>
  </si>
  <si>
    <t>301087 -14</t>
  </si>
  <si>
    <t>Brorsonskolen - Etablering af toiletter i vaskerum</t>
  </si>
  <si>
    <t>301087 -15</t>
  </si>
  <si>
    <t>Lunde-Kvong skole - Renovering af loftslokaler</t>
  </si>
  <si>
    <t>Projektet forventes afsluttet i 2016</t>
  </si>
  <si>
    <t>301087 -16</t>
  </si>
  <si>
    <t xml:space="preserve">Næsbjerg skole - Varmt vand på personaletoiletter </t>
  </si>
  <si>
    <t>301087 -17</t>
  </si>
  <si>
    <t>Horne skole - Akustikdæmpende loft til gymnatisksal</t>
  </si>
  <si>
    <t>301087 -18</t>
  </si>
  <si>
    <t>Tistrup skole - Linoleumsgulv i helhedsskolen</t>
  </si>
  <si>
    <t>Projektet er færdig, mangler regninger</t>
  </si>
  <si>
    <t>301087 -19</t>
  </si>
  <si>
    <t>Tistrup skole - Renovering af madkundskabslokale</t>
  </si>
  <si>
    <t>301087 -20</t>
  </si>
  <si>
    <t>Ølgod skole - Renovering af trappe</t>
  </si>
  <si>
    <t>301087 -21</t>
  </si>
  <si>
    <t>Sct. Jacobi skole - Rørbro v. Kongsgård bæk</t>
  </si>
  <si>
    <t>301087 -22</t>
  </si>
  <si>
    <t>Janderup skole - Gulv i gymnastiksal</t>
  </si>
  <si>
    <t>301087 -23</t>
  </si>
  <si>
    <t>Janderup skole - Akustiske plader i gymnastiksal</t>
  </si>
  <si>
    <t>301087 -24</t>
  </si>
  <si>
    <t>Dagplejen - Udskiftning af gulvet i Tumlehuset</t>
  </si>
  <si>
    <t>301087 -25</t>
  </si>
  <si>
    <t>Horne-Tistrup - Udskiftning af gulvbelægning i elevkantine</t>
  </si>
  <si>
    <t>Projektet forventes igangsat 2016</t>
  </si>
  <si>
    <t>Projektet er igangsat</t>
  </si>
  <si>
    <t>Projektet forventes færdig i 2017 - afventer ansøgninger til fonde</t>
  </si>
  <si>
    <t>Prioteres i efteråret</t>
  </si>
  <si>
    <t>Pulje til Renovering af broer - Budgetbeløb</t>
  </si>
  <si>
    <t>Udskudt til 2017 - Projektet kan tidsmæssigt ikke udføres i 2016. I stedet ønskes anlæg af cykelsti fra Janderup til Kærup. Punktet har været i Udvalget PT 23.06.16 - ØK 31.08.16 og er godkendt  Byrådet 06.09.16. Dok. 130225-16</t>
  </si>
  <si>
    <t>Fremrykket til 2016.Godkendt Byrådet 06.09.16 dok. 130225-16</t>
  </si>
  <si>
    <t>Budgetbeløbet er reduceret med  475.000, da Stianlæg til Agerbæk Skole udsættes til 2017 pga skolebyggeri. Udvalgsbeslutning 26.11.2015 i Plan og Teknik. Godkendt i Byrådet 06.09.16. Dok. 130225-16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</si>
</sst>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####"/>
    <numFmt numFmtId="166" formatCode="_(* #,##0_);_(* \(#,##0\);_(* &quot;-&quot;??_);_(@_)"/>
  </numFmts>
  <fonts count="2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13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</cellStyleXfs>
  <cellXfs count="231">
    <xf numFmtId="0" fontId="0" fillId="0" borderId="0" xfId="0"/>
    <xf numFmtId="0" fontId="13" fillId="0" borderId="0" xfId="0" applyNumberFormat="1" applyFont="1" applyFill="1" applyBorder="1" applyAlignment="1" applyProtection="1"/>
    <xf numFmtId="3" fontId="13" fillId="0" borderId="7" xfId="0" applyNumberFormat="1" applyFont="1" applyFill="1" applyBorder="1" applyAlignment="1" applyProtection="1"/>
    <xf numFmtId="3" fontId="13" fillId="0" borderId="2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/>
    <xf numFmtId="0" fontId="13" fillId="2" borderId="6" xfId="0" applyNumberFormat="1" applyFont="1" applyFill="1" applyBorder="1" applyAlignment="1" applyProtection="1"/>
    <xf numFmtId="0" fontId="13" fillId="2" borderId="6" xfId="0" applyNumberFormat="1" applyFont="1" applyFill="1" applyBorder="1" applyAlignment="1" applyProtection="1">
      <alignment horizontal="center"/>
    </xf>
    <xf numFmtId="0" fontId="13" fillId="2" borderId="8" xfId="0" applyNumberFormat="1" applyFont="1" applyFill="1" applyBorder="1" applyAlignment="1" applyProtection="1">
      <alignment horizontal="center"/>
    </xf>
    <xf numFmtId="0" fontId="13" fillId="2" borderId="5" xfId="0" applyNumberFormat="1" applyFont="1" applyFill="1" applyBorder="1" applyAlignment="1" applyProtection="1">
      <alignment horizontal="center"/>
    </xf>
    <xf numFmtId="0" fontId="13" fillId="2" borderId="7" xfId="0" applyNumberFormat="1" applyFont="1" applyFill="1" applyBorder="1" applyAlignment="1" applyProtection="1"/>
    <xf numFmtId="0" fontId="13" fillId="2" borderId="7" xfId="0" applyNumberFormat="1" applyFont="1" applyFill="1" applyBorder="1" applyAlignment="1" applyProtection="1">
      <alignment horizontal="center" wrapText="1"/>
    </xf>
    <xf numFmtId="0" fontId="13" fillId="2" borderId="7" xfId="0" applyNumberFormat="1" applyFont="1" applyFill="1" applyBorder="1" applyAlignment="1" applyProtection="1">
      <alignment horizontal="center"/>
    </xf>
    <xf numFmtId="0" fontId="13" fillId="2" borderId="11" xfId="0" applyNumberFormat="1" applyFont="1" applyFill="1" applyBorder="1" applyAlignment="1" applyProtection="1">
      <alignment horizontal="center"/>
    </xf>
    <xf numFmtId="0" fontId="13" fillId="2" borderId="3" xfId="0" applyNumberFormat="1" applyFont="1" applyFill="1" applyBorder="1" applyAlignment="1" applyProtection="1">
      <alignment horizontal="center"/>
    </xf>
    <xf numFmtId="0" fontId="13" fillId="0" borderId="15" xfId="0" applyNumberFormat="1" applyFont="1" applyFill="1" applyBorder="1" applyAlignment="1" applyProtection="1"/>
    <xf numFmtId="0" fontId="0" fillId="0" borderId="0" xfId="0"/>
    <xf numFmtId="0" fontId="13" fillId="0" borderId="0" xfId="0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/>
    <xf numFmtId="3" fontId="13" fillId="0" borderId="16" xfId="1" applyNumberFormat="1" applyBorder="1"/>
    <xf numFmtId="3" fontId="0" fillId="0" borderId="0" xfId="0" applyNumberFormat="1"/>
    <xf numFmtId="0" fontId="0" fillId="0" borderId="0" xfId="0"/>
    <xf numFmtId="0" fontId="13" fillId="0" borderId="9" xfId="0" applyNumberFormat="1" applyFont="1" applyFill="1" applyBorder="1" applyAlignment="1" applyProtection="1"/>
    <xf numFmtId="0" fontId="0" fillId="0" borderId="16" xfId="0" applyBorder="1"/>
    <xf numFmtId="0" fontId="13" fillId="2" borderId="9" xfId="0" applyNumberFormat="1" applyFont="1" applyFill="1" applyBorder="1" applyAlignment="1" applyProtection="1"/>
    <xf numFmtId="0" fontId="13" fillId="2" borderId="4" xfId="0" applyNumberFormat="1" applyFont="1" applyFill="1" applyBorder="1" applyAlignment="1" applyProtection="1"/>
    <xf numFmtId="0" fontId="13" fillId="2" borderId="9" xfId="0" applyNumberFormat="1" applyFont="1" applyFill="1" applyBorder="1" applyAlignment="1" applyProtection="1">
      <alignment horizontal="center"/>
    </xf>
    <xf numFmtId="0" fontId="13" fillId="2" borderId="8" xfId="0" applyNumberFormat="1" applyFont="1" applyFill="1" applyBorder="1" applyAlignment="1" applyProtection="1">
      <alignment horizontal="center"/>
    </xf>
    <xf numFmtId="0" fontId="13" fillId="2" borderId="12" xfId="0" applyNumberFormat="1" applyFont="1" applyFill="1" applyBorder="1" applyAlignment="1" applyProtection="1">
      <alignment horizontal="center"/>
    </xf>
    <xf numFmtId="0" fontId="13" fillId="2" borderId="10" xfId="0" applyNumberFormat="1" applyFont="1" applyFill="1" applyBorder="1" applyAlignment="1" applyProtection="1"/>
    <xf numFmtId="0" fontId="13" fillId="2" borderId="10" xfId="0" applyNumberFormat="1" applyFont="1" applyFill="1" applyBorder="1" applyAlignment="1" applyProtection="1">
      <alignment horizontal="center" wrapText="1"/>
    </xf>
    <xf numFmtId="0" fontId="13" fillId="2" borderId="2" xfId="0" applyNumberFormat="1" applyFont="1" applyFill="1" applyBorder="1" applyAlignment="1" applyProtection="1">
      <alignment horizontal="center" wrapText="1"/>
    </xf>
    <xf numFmtId="0" fontId="13" fillId="2" borderId="10" xfId="0" applyNumberFormat="1" applyFont="1" applyFill="1" applyBorder="1" applyAlignment="1" applyProtection="1">
      <alignment horizontal="center"/>
    </xf>
    <xf numFmtId="0" fontId="0" fillId="2" borderId="10" xfId="0" applyFill="1" applyBorder="1"/>
    <xf numFmtId="3" fontId="0" fillId="0" borderId="16" xfId="0" applyNumberFormat="1" applyBorder="1"/>
    <xf numFmtId="0" fontId="0" fillId="0" borderId="8" xfId="0" applyBorder="1"/>
    <xf numFmtId="0" fontId="0" fillId="0" borderId="14" xfId="0" applyBorder="1"/>
    <xf numFmtId="0" fontId="0" fillId="0" borderId="10" xfId="0" applyBorder="1"/>
    <xf numFmtId="0" fontId="0" fillId="0" borderId="9" xfId="0" applyBorder="1"/>
    <xf numFmtId="0" fontId="15" fillId="0" borderId="16" xfId="0" applyFont="1" applyBorder="1"/>
    <xf numFmtId="0" fontId="14" fillId="0" borderId="10" xfId="0" applyNumberFormat="1" applyFont="1" applyFill="1" applyBorder="1" applyAlignment="1" applyProtection="1"/>
    <xf numFmtId="3" fontId="14" fillId="0" borderId="10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>
      <alignment vertical="center"/>
    </xf>
    <xf numFmtId="3" fontId="16" fillId="0" borderId="0" xfId="0" applyNumberFormat="1" applyFont="1"/>
    <xf numFmtId="0" fontId="15" fillId="0" borderId="16" xfId="0" applyFont="1" applyBorder="1" applyAlignment="1">
      <alignment wrapText="1"/>
    </xf>
    <xf numFmtId="0" fontId="17" fillId="0" borderId="16" xfId="0" applyFont="1" applyBorder="1"/>
    <xf numFmtId="0" fontId="0" fillId="0" borderId="0" xfId="0"/>
    <xf numFmtId="0" fontId="0" fillId="0" borderId="16" xfId="0" applyBorder="1"/>
    <xf numFmtId="0" fontId="13" fillId="0" borderId="17" xfId="0" applyNumberFormat="1" applyFont="1" applyFill="1" applyBorder="1" applyAlignment="1" applyProtection="1"/>
    <xf numFmtId="3" fontId="13" fillId="0" borderId="17" xfId="0" applyNumberFormat="1" applyFont="1" applyFill="1" applyBorder="1" applyAlignment="1" applyProtection="1"/>
    <xf numFmtId="0" fontId="0" fillId="0" borderId="0" xfId="0" applyFill="1"/>
    <xf numFmtId="0" fontId="0" fillId="0" borderId="11" xfId="0" applyBorder="1"/>
    <xf numFmtId="0" fontId="13" fillId="0" borderId="12" xfId="0" applyNumberFormat="1" applyFont="1" applyFill="1" applyBorder="1" applyAlignment="1" applyProtection="1"/>
    <xf numFmtId="49" fontId="13" fillId="0" borderId="16" xfId="0" applyNumberFormat="1" applyFont="1" applyFill="1" applyBorder="1" applyAlignment="1" applyProtection="1">
      <protection locked="0"/>
    </xf>
    <xf numFmtId="49" fontId="13" fillId="0" borderId="16" xfId="0" quotePrefix="1" applyNumberFormat="1" applyFont="1" applyFill="1" applyBorder="1" applyAlignment="1" applyProtection="1">
      <protection locked="0"/>
    </xf>
    <xf numFmtId="49" fontId="14" fillId="0" borderId="16" xfId="0" quotePrefix="1" applyNumberFormat="1" applyFont="1" applyFill="1" applyBorder="1" applyAlignment="1" applyProtection="1">
      <protection locked="0"/>
    </xf>
    <xf numFmtId="49" fontId="13" fillId="0" borderId="10" xfId="0" applyNumberFormat="1" applyFont="1" applyFill="1" applyBorder="1" applyAlignment="1" applyProtection="1">
      <protection locked="0"/>
    </xf>
    <xf numFmtId="0" fontId="13" fillId="0" borderId="10" xfId="0" applyNumberFormat="1" applyFont="1" applyFill="1" applyBorder="1" applyAlignment="1" applyProtection="1"/>
    <xf numFmtId="3" fontId="13" fillId="0" borderId="10" xfId="0" applyNumberFormat="1" applyFont="1" applyFill="1" applyBorder="1" applyAlignment="1" applyProtection="1"/>
    <xf numFmtId="3" fontId="16" fillId="0" borderId="16" xfId="0" applyNumberFormat="1" applyFont="1" applyBorder="1"/>
    <xf numFmtId="3" fontId="13" fillId="0" borderId="14" xfId="1" applyNumberFormat="1" applyBorder="1"/>
    <xf numFmtId="0" fontId="13" fillId="0" borderId="18" xfId="0" applyNumberFormat="1" applyFont="1" applyFill="1" applyBorder="1" applyAlignment="1" applyProtection="1"/>
    <xf numFmtId="0" fontId="0" fillId="0" borderId="17" xfId="0" applyBorder="1"/>
    <xf numFmtId="3" fontId="13" fillId="0" borderId="17" xfId="1" applyNumberFormat="1" applyBorder="1"/>
    <xf numFmtId="0" fontId="13" fillId="0" borderId="16" xfId="0" quotePrefix="1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>
      <alignment horizontal="left"/>
    </xf>
    <xf numFmtId="49" fontId="14" fillId="0" borderId="16" xfId="0" applyNumberFormat="1" applyFont="1" applyFill="1" applyBorder="1" applyAlignment="1" applyProtection="1">
      <protection locked="0"/>
    </xf>
    <xf numFmtId="3" fontId="13" fillId="0" borderId="13" xfId="0" applyNumberFormat="1" applyFont="1" applyFill="1" applyBorder="1" applyAlignment="1" applyProtection="1"/>
    <xf numFmtId="3" fontId="15" fillId="0" borderId="16" xfId="0" applyNumberFormat="1" applyFont="1" applyBorder="1"/>
    <xf numFmtId="0" fontId="14" fillId="0" borderId="9" xfId="0" applyNumberFormat="1" applyFont="1" applyFill="1" applyBorder="1" applyAlignment="1" applyProtection="1"/>
    <xf numFmtId="0" fontId="0" fillId="2" borderId="11" xfId="0" applyFill="1" applyBorder="1"/>
    <xf numFmtId="0" fontId="13" fillId="2" borderId="11" xfId="0" applyNumberFormat="1" applyFont="1" applyFill="1" applyBorder="1" applyAlignment="1" applyProtection="1">
      <alignment horizontal="center" wrapText="1"/>
    </xf>
    <xf numFmtId="49" fontId="13" fillId="0" borderId="9" xfId="0" applyNumberFormat="1" applyFont="1" applyFill="1" applyBorder="1" applyAlignment="1" applyProtection="1">
      <protection locked="0"/>
    </xf>
    <xf numFmtId="0" fontId="13" fillId="0" borderId="9" xfId="0" applyNumberFormat="1" applyFont="1" applyFill="1" applyBorder="1" applyAlignment="1" applyProtection="1">
      <alignment wrapText="1"/>
    </xf>
    <xf numFmtId="3" fontId="13" fillId="0" borderId="9" xfId="0" applyNumberFormat="1" applyFont="1" applyFill="1" applyBorder="1" applyAlignment="1" applyProtection="1"/>
    <xf numFmtId="0" fontId="13" fillId="2" borderId="13" xfId="0" applyNumberFormat="1" applyFont="1" applyFill="1" applyBorder="1" applyAlignment="1" applyProtection="1">
      <alignment horizontal="center"/>
    </xf>
    <xf numFmtId="0" fontId="13" fillId="0" borderId="16" xfId="0" quotePrefix="1" applyNumberFormat="1" applyFont="1" applyFill="1" applyBorder="1" applyAlignment="1" applyProtection="1">
      <alignment horizontal="left"/>
    </xf>
    <xf numFmtId="0" fontId="15" fillId="0" borderId="14" xfId="0" applyFont="1" applyBorder="1"/>
    <xf numFmtId="0" fontId="13" fillId="2" borderId="10" xfId="0" applyNumberFormat="1" applyFont="1" applyFill="1" applyBorder="1" applyAlignment="1" applyProtection="1">
      <alignment wrapText="1"/>
    </xf>
    <xf numFmtId="49" fontId="13" fillId="2" borderId="9" xfId="0" applyNumberFormat="1" applyFont="1" applyFill="1" applyBorder="1" applyAlignment="1" applyProtection="1">
      <alignment horizontal="left"/>
    </xf>
    <xf numFmtId="49" fontId="13" fillId="2" borderId="10" xfId="0" applyNumberFormat="1" applyFont="1" applyFill="1" applyBorder="1" applyAlignment="1" applyProtection="1">
      <alignment horizontal="left"/>
    </xf>
    <xf numFmtId="49" fontId="13" fillId="0" borderId="9" xfId="0" applyNumberFormat="1" applyFont="1" applyFill="1" applyBorder="1" applyAlignment="1" applyProtection="1">
      <alignment horizontal="left"/>
    </xf>
    <xf numFmtId="49" fontId="13" fillId="0" borderId="1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5" fillId="0" borderId="16" xfId="0" applyFont="1" applyBorder="1" applyAlignment="1">
      <alignment wrapText="1"/>
    </xf>
    <xf numFmtId="0" fontId="15" fillId="0" borderId="16" xfId="0" applyFont="1" applyBorder="1"/>
    <xf numFmtId="0" fontId="15" fillId="0" borderId="16" xfId="0" applyFont="1" applyBorder="1"/>
    <xf numFmtId="0" fontId="15" fillId="0" borderId="16" xfId="0" applyFont="1" applyBorder="1"/>
    <xf numFmtId="49" fontId="13" fillId="0" borderId="16" xfId="0" quotePrefix="1" applyNumberFormat="1" applyFont="1" applyFill="1" applyBorder="1" applyAlignment="1" applyProtection="1">
      <alignment vertical="top"/>
      <protection locked="0"/>
    </xf>
    <xf numFmtId="3" fontId="16" fillId="0" borderId="16" xfId="0" applyNumberFormat="1" applyFont="1" applyBorder="1" applyAlignment="1">
      <alignment vertical="top"/>
    </xf>
    <xf numFmtId="0" fontId="15" fillId="0" borderId="16" xfId="0" applyFont="1" applyBorder="1" applyAlignment="1">
      <alignment vertical="top" wrapText="1"/>
    </xf>
    <xf numFmtId="3" fontId="16" fillId="0" borderId="16" xfId="0" applyNumberFormat="1" applyFont="1" applyBorder="1" applyAlignment="1"/>
    <xf numFmtId="3" fontId="13" fillId="0" borderId="16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13" fillId="0" borderId="16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/>
    <xf numFmtId="0" fontId="0" fillId="0" borderId="0" xfId="0" applyFill="1"/>
    <xf numFmtId="49" fontId="13" fillId="0" borderId="16" xfId="0" quotePrefix="1" applyNumberFormat="1" applyFont="1" applyFill="1" applyBorder="1" applyAlignment="1" applyProtection="1">
      <protection locked="0"/>
    </xf>
    <xf numFmtId="49" fontId="13" fillId="0" borderId="16" xfId="0" applyNumberFormat="1" applyFont="1" applyFill="1" applyBorder="1" applyAlignment="1" applyProtection="1">
      <protection locked="0"/>
    </xf>
    <xf numFmtId="0" fontId="13" fillId="0" borderId="16" xfId="0" applyNumberFormat="1" applyFont="1" applyFill="1" applyBorder="1" applyAlignment="1" applyProtection="1">
      <alignment wrapText="1"/>
    </xf>
    <xf numFmtId="3" fontId="15" fillId="0" borderId="9" xfId="38" applyNumberFormat="1" applyFont="1" applyBorder="1"/>
    <xf numFmtId="3" fontId="15" fillId="0" borderId="10" xfId="38" applyNumberFormat="1" applyFont="1" applyBorder="1"/>
    <xf numFmtId="0" fontId="16" fillId="0" borderId="16" xfId="0" applyFont="1" applyBorder="1"/>
    <xf numFmtId="3" fontId="14" fillId="0" borderId="14" xfId="1" applyNumberFormat="1" applyFont="1" applyBorder="1"/>
    <xf numFmtId="0" fontId="16" fillId="0" borderId="16" xfId="0" applyFont="1" applyBorder="1" applyAlignment="1">
      <alignment wrapText="1"/>
    </xf>
    <xf numFmtId="49" fontId="13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alignment wrapText="1"/>
    </xf>
    <xf numFmtId="3" fontId="13" fillId="0" borderId="0" xfId="0" applyNumberFormat="1" applyFont="1" applyFill="1" applyBorder="1" applyAlignment="1" applyProtection="1"/>
    <xf numFmtId="49" fontId="13" fillId="0" borderId="0" xfId="0" quotePrefix="1" applyNumberFormat="1" applyFont="1" applyFill="1" applyBorder="1" applyAlignment="1" applyProtection="1">
      <protection locked="0"/>
    </xf>
    <xf numFmtId="49" fontId="14" fillId="0" borderId="0" xfId="0" quotePrefix="1" applyNumberFormat="1" applyFont="1" applyFill="1" applyBorder="1" applyAlignment="1" applyProtection="1">
      <protection locked="0"/>
    </xf>
    <xf numFmtId="0" fontId="13" fillId="0" borderId="0" xfId="0" quotePrefix="1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wrapText="1"/>
    </xf>
    <xf numFmtId="49" fontId="13" fillId="0" borderId="15" xfId="0" quotePrefix="1" applyNumberFormat="1" applyFont="1" applyFill="1" applyBorder="1" applyAlignment="1" applyProtection="1">
      <protection locked="0"/>
    </xf>
    <xf numFmtId="0" fontId="13" fillId="0" borderId="13" xfId="0" applyNumberFormat="1" applyFont="1" applyFill="1" applyBorder="1" applyAlignment="1" applyProtection="1"/>
    <xf numFmtId="3" fontId="13" fillId="0" borderId="14" xfId="0" applyNumberFormat="1" applyFont="1" applyFill="1" applyBorder="1" applyAlignment="1" applyProtection="1"/>
    <xf numFmtId="0" fontId="13" fillId="0" borderId="8" xfId="0" applyNumberFormat="1" applyFont="1" applyFill="1" applyBorder="1" applyAlignment="1" applyProtection="1"/>
    <xf numFmtId="3" fontId="13" fillId="0" borderId="11" xfId="0" applyNumberFormat="1" applyFont="1" applyFill="1" applyBorder="1" applyAlignment="1" applyProtection="1"/>
    <xf numFmtId="0" fontId="13" fillId="0" borderId="15" xfId="0" applyNumberFormat="1" applyFont="1" applyFill="1" applyBorder="1" applyAlignment="1" applyProtection="1">
      <alignment wrapText="1"/>
    </xf>
    <xf numFmtId="0" fontId="13" fillId="0" borderId="4" xfId="0" applyNumberFormat="1" applyFont="1" applyFill="1" applyBorder="1" applyAlignment="1" applyProtection="1"/>
    <xf numFmtId="49" fontId="13" fillId="0" borderId="12" xfId="0" quotePrefix="1" applyNumberFormat="1" applyFont="1" applyFill="1" applyBorder="1" applyAlignment="1" applyProtection="1">
      <protection locked="0"/>
    </xf>
    <xf numFmtId="3" fontId="13" fillId="0" borderId="4" xfId="0" applyNumberFormat="1" applyFont="1" applyFill="1" applyBorder="1" applyAlignment="1" applyProtection="1"/>
    <xf numFmtId="49" fontId="13" fillId="0" borderId="13" xfId="0" applyNumberFormat="1" applyFont="1" applyFill="1" applyBorder="1" applyAlignment="1" applyProtection="1">
      <protection locked="0"/>
    </xf>
    <xf numFmtId="0" fontId="13" fillId="0" borderId="10" xfId="0" applyNumberFormat="1" applyFont="1" applyFill="1" applyBorder="1" applyAlignment="1" applyProtection="1">
      <alignment wrapText="1"/>
    </xf>
    <xf numFmtId="49" fontId="13" fillId="0" borderId="15" xfId="0" applyNumberFormat="1" applyFont="1" applyFill="1" applyBorder="1" applyAlignment="1" applyProtection="1">
      <protection locked="0"/>
    </xf>
    <xf numFmtId="0" fontId="13" fillId="0" borderId="10" xfId="0" quotePrefix="1" applyNumberFormat="1" applyFont="1" applyFill="1" applyBorder="1" applyAlignment="1" applyProtection="1"/>
    <xf numFmtId="3" fontId="15" fillId="0" borderId="0" xfId="38" applyNumberFormat="1" applyFont="1" applyBorder="1"/>
    <xf numFmtId="0" fontId="15" fillId="0" borderId="0" xfId="0" applyFont="1" applyBorder="1"/>
    <xf numFmtId="49" fontId="13" fillId="0" borderId="9" xfId="0" applyNumberFormat="1" applyFont="1" applyFill="1" applyBorder="1" applyAlignment="1" applyProtection="1">
      <alignment horizontal="left"/>
      <protection locked="0"/>
    </xf>
    <xf numFmtId="0" fontId="13" fillId="0" borderId="11" xfId="0" applyNumberFormat="1" applyFont="1" applyFill="1" applyBorder="1" applyAlignment="1" applyProtection="1"/>
    <xf numFmtId="3" fontId="15" fillId="0" borderId="0" xfId="0" applyNumberFormat="1" applyFont="1" applyBorder="1"/>
    <xf numFmtId="0" fontId="0" fillId="0" borderId="4" xfId="0" applyBorder="1"/>
    <xf numFmtId="0" fontId="13" fillId="0" borderId="15" xfId="0" quotePrefix="1" applyNumberFormat="1" applyFont="1" applyFill="1" applyBorder="1" applyAlignment="1" applyProtection="1"/>
    <xf numFmtId="165" fontId="13" fillId="0" borderId="15" xfId="0" quotePrefix="1" applyNumberFormat="1" applyFont="1" applyFill="1" applyBorder="1" applyAlignment="1" applyProtection="1"/>
    <xf numFmtId="165" fontId="13" fillId="0" borderId="13" xfId="0" quotePrefix="1" applyNumberFormat="1" applyFont="1" applyFill="1" applyBorder="1" applyAlignment="1" applyProtection="1"/>
    <xf numFmtId="0" fontId="0" fillId="0" borderId="12" xfId="0" applyBorder="1"/>
    <xf numFmtId="0" fontId="0" fillId="0" borderId="13" xfId="0" applyBorder="1"/>
    <xf numFmtId="0" fontId="13" fillId="0" borderId="12" xfId="0" quotePrefix="1" applyNumberFormat="1" applyFont="1" applyFill="1" applyBorder="1" applyAlignment="1" applyProtection="1"/>
    <xf numFmtId="3" fontId="0" fillId="0" borderId="2" xfId="0" applyNumberFormat="1" applyBorder="1"/>
    <xf numFmtId="3" fontId="0" fillId="0" borderId="10" xfId="0" applyNumberFormat="1" applyBorder="1"/>
    <xf numFmtId="3" fontId="14" fillId="0" borderId="9" xfId="0" applyNumberFormat="1" applyFont="1" applyFill="1" applyBorder="1" applyAlignment="1" applyProtection="1"/>
    <xf numFmtId="0" fontId="13" fillId="0" borderId="13" xfId="0" quotePrefix="1" applyNumberFormat="1" applyFont="1" applyFill="1" applyBorder="1" applyAlignment="1" applyProtection="1">
      <alignment horizontal="left"/>
    </xf>
    <xf numFmtId="49" fontId="14" fillId="0" borderId="12" xfId="0" applyNumberFormat="1" applyFont="1" applyFill="1" applyBorder="1" applyAlignment="1" applyProtection="1">
      <protection locked="0"/>
    </xf>
    <xf numFmtId="3" fontId="14" fillId="0" borderId="4" xfId="0" applyNumberFormat="1" applyFont="1" applyFill="1" applyBorder="1" applyAlignment="1" applyProtection="1"/>
    <xf numFmtId="0" fontId="21" fillId="0" borderId="0" xfId="3" applyFont="1"/>
    <xf numFmtId="0" fontId="14" fillId="0" borderId="0" xfId="3" applyFont="1"/>
    <xf numFmtId="0" fontId="22" fillId="0" borderId="0" xfId="3" applyFont="1"/>
    <xf numFmtId="0" fontId="23" fillId="0" borderId="9" xfId="3" applyFont="1" applyBorder="1"/>
    <xf numFmtId="3" fontId="23" fillId="0" borderId="9" xfId="3" applyNumberFormat="1" applyFont="1" applyBorder="1"/>
    <xf numFmtId="0" fontId="23" fillId="0" borderId="9" xfId="3" applyNumberFormat="1" applyFont="1" applyBorder="1" applyAlignment="1">
      <alignment horizontal="center"/>
    </xf>
    <xf numFmtId="0" fontId="23" fillId="0" borderId="9" xfId="3" quotePrefix="1" applyFont="1" applyBorder="1"/>
    <xf numFmtId="3" fontId="23" fillId="0" borderId="4" xfId="3" applyNumberFormat="1" applyFont="1" applyBorder="1"/>
    <xf numFmtId="3" fontId="23" fillId="0" borderId="9" xfId="3" applyNumberFormat="1" applyFont="1" applyBorder="1" applyAlignment="1"/>
    <xf numFmtId="3" fontId="23" fillId="0" borderId="9" xfId="3" applyNumberFormat="1" applyFont="1" applyBorder="1" applyAlignment="1">
      <alignment horizontal="right"/>
    </xf>
    <xf numFmtId="3" fontId="23" fillId="0" borderId="9" xfId="3" applyNumberFormat="1" applyFont="1" applyBorder="1" applyAlignment="1">
      <alignment horizontal="center"/>
    </xf>
    <xf numFmtId="0" fontId="23" fillId="0" borderId="16" xfId="3" quotePrefix="1" applyFont="1" applyBorder="1"/>
    <xf numFmtId="0" fontId="23" fillId="0" borderId="16" xfId="3" applyFont="1" applyBorder="1"/>
    <xf numFmtId="3" fontId="23" fillId="0" borderId="0" xfId="3" applyNumberFormat="1" applyFont="1" applyBorder="1"/>
    <xf numFmtId="3" fontId="23" fillId="0" borderId="16" xfId="3" applyNumberFormat="1" applyFont="1" applyBorder="1" applyAlignment="1"/>
    <xf numFmtId="3" fontId="23" fillId="0" borderId="16" xfId="3" applyNumberFormat="1" applyFont="1" applyBorder="1" applyAlignment="1">
      <alignment horizontal="right"/>
    </xf>
    <xf numFmtId="3" fontId="23" fillId="0" borderId="16" xfId="3" applyNumberFormat="1" applyFont="1" applyBorder="1" applyAlignment="1">
      <alignment horizontal="center"/>
    </xf>
    <xf numFmtId="3" fontId="23" fillId="0" borderId="16" xfId="3" applyNumberFormat="1" applyFont="1" applyBorder="1"/>
    <xf numFmtId="0" fontId="23" fillId="0" borderId="10" xfId="3" quotePrefix="1" applyFont="1" applyBorder="1"/>
    <xf numFmtId="0" fontId="23" fillId="0" borderId="10" xfId="3" applyFont="1" applyBorder="1"/>
    <xf numFmtId="3" fontId="23" fillId="0" borderId="2" xfId="3" applyNumberFormat="1" applyFont="1" applyBorder="1"/>
    <xf numFmtId="3" fontId="23" fillId="0" borderId="10" xfId="3" applyNumberFormat="1" applyFont="1" applyBorder="1"/>
    <xf numFmtId="3" fontId="23" fillId="0" borderId="10" xfId="3" applyNumberFormat="1" applyFont="1" applyBorder="1" applyAlignment="1">
      <alignment horizontal="center"/>
    </xf>
    <xf numFmtId="3" fontId="23" fillId="0" borderId="11" xfId="3" applyNumberFormat="1" applyFont="1" applyBorder="1"/>
    <xf numFmtId="3" fontId="23" fillId="0" borderId="13" xfId="3" applyNumberFormat="1" applyFont="1" applyBorder="1"/>
    <xf numFmtId="0" fontId="23" fillId="0" borderId="0" xfId="3" applyFont="1" applyFill="1" applyBorder="1"/>
    <xf numFmtId="0" fontId="14" fillId="0" borderId="0" xfId="3"/>
    <xf numFmtId="0" fontId="22" fillId="0" borderId="19" xfId="3" applyFont="1" applyFill="1" applyBorder="1"/>
    <xf numFmtId="0" fontId="22" fillId="0" borderId="20" xfId="3" applyFont="1" applyFill="1" applyBorder="1"/>
    <xf numFmtId="0" fontId="21" fillId="0" borderId="21" xfId="3" applyFont="1" applyFill="1" applyBorder="1"/>
    <xf numFmtId="3" fontId="21" fillId="0" borderId="22" xfId="3" applyNumberFormat="1" applyFont="1" applyFill="1" applyBorder="1"/>
    <xf numFmtId="3" fontId="16" fillId="0" borderId="2" xfId="0" applyNumberFormat="1" applyFont="1" applyBorder="1"/>
    <xf numFmtId="3" fontId="16" fillId="0" borderId="10" xfId="0" applyNumberFormat="1" applyFont="1" applyBorder="1"/>
    <xf numFmtId="0" fontId="5" fillId="0" borderId="13" xfId="0" applyFont="1" applyBorder="1"/>
    <xf numFmtId="0" fontId="5" fillId="0" borderId="10" xfId="0" applyFont="1" applyBorder="1"/>
    <xf numFmtId="3" fontId="5" fillId="0" borderId="2" xfId="0" applyNumberFormat="1" applyFont="1" applyBorder="1"/>
    <xf numFmtId="3" fontId="5" fillId="0" borderId="10" xfId="0" applyNumberFormat="1" applyFont="1" applyBorder="1"/>
    <xf numFmtId="0" fontId="16" fillId="0" borderId="0" xfId="0" applyFont="1"/>
    <xf numFmtId="0" fontId="3" fillId="0" borderId="0" xfId="0" applyFont="1"/>
    <xf numFmtId="0" fontId="14" fillId="0" borderId="16" xfId="0" applyNumberFormat="1" applyFont="1" applyFill="1" applyBorder="1" applyAlignment="1" applyProtection="1"/>
    <xf numFmtId="0" fontId="0" fillId="0" borderId="0" xfId="0"/>
    <xf numFmtId="3" fontId="13" fillId="0" borderId="16" xfId="0" applyNumberFormat="1" applyFont="1" applyFill="1" applyBorder="1" applyAlignment="1" applyProtection="1"/>
    <xf numFmtId="0" fontId="15" fillId="0" borderId="16" xfId="0" applyFont="1" applyBorder="1" applyAlignment="1">
      <alignment wrapText="1"/>
    </xf>
    <xf numFmtId="49" fontId="13" fillId="0" borderId="16" xfId="0" quotePrefix="1" applyNumberFormat="1" applyFont="1" applyFill="1" applyBorder="1" applyAlignment="1" applyProtection="1">
      <protection locked="0"/>
    </xf>
    <xf numFmtId="3" fontId="16" fillId="0" borderId="16" xfId="0" applyNumberFormat="1" applyFont="1" applyBorder="1"/>
    <xf numFmtId="0" fontId="13" fillId="0" borderId="16" xfId="0" applyNumberFormat="1" applyFont="1" applyFill="1" applyBorder="1" applyAlignment="1" applyProtection="1">
      <alignment wrapText="1"/>
    </xf>
    <xf numFmtId="3" fontId="13" fillId="0" borderId="0" xfId="0" applyNumberFormat="1" applyFont="1" applyFill="1" applyBorder="1" applyAlignment="1" applyProtection="1"/>
    <xf numFmtId="0" fontId="14" fillId="0" borderId="16" xfId="0" applyNumberFormat="1" applyFont="1" applyFill="1" applyBorder="1" applyAlignment="1" applyProtection="1">
      <alignment wrapText="1"/>
    </xf>
    <xf numFmtId="49" fontId="13" fillId="0" borderId="16" xfId="0" applyNumberFormat="1" applyFont="1" applyFill="1" applyBorder="1" applyAlignment="1" applyProtection="1">
      <alignment horizontal="left"/>
    </xf>
    <xf numFmtId="49" fontId="13" fillId="0" borderId="16" xfId="0" applyNumberFormat="1" applyFont="1" applyFill="1" applyBorder="1" applyAlignment="1" applyProtection="1">
      <alignment horizontal="left"/>
      <protection locked="0"/>
    </xf>
    <xf numFmtId="0" fontId="14" fillId="2" borderId="11" xfId="0" applyNumberFormat="1" applyFont="1" applyFill="1" applyBorder="1" applyAlignment="1" applyProtection="1">
      <alignment horizontal="center"/>
    </xf>
    <xf numFmtId="3" fontId="14" fillId="0" borderId="16" xfId="1" applyNumberFormat="1" applyFont="1" applyBorder="1" applyAlignment="1">
      <alignment horizontal="left" wrapText="1"/>
    </xf>
    <xf numFmtId="166" fontId="0" fillId="0" borderId="16" xfId="38" applyNumberFormat="1" applyFont="1" applyBorder="1"/>
    <xf numFmtId="0" fontId="14" fillId="0" borderId="16" xfId="1" applyFont="1" applyFill="1" applyBorder="1" applyAlignment="1">
      <alignment horizontal="left" vertical="center" wrapText="1"/>
    </xf>
    <xf numFmtId="49" fontId="13" fillId="0" borderId="0" xfId="0" quotePrefix="1" applyNumberFormat="1" applyFont="1" applyFill="1" applyBorder="1" applyAlignment="1" applyProtection="1">
      <alignment vertical="top"/>
      <protection locked="0"/>
    </xf>
    <xf numFmtId="0" fontId="13" fillId="0" borderId="16" xfId="0" applyNumberFormat="1" applyFont="1" applyFill="1" applyBorder="1" applyAlignment="1" applyProtection="1">
      <alignment vertical="top" wrapText="1"/>
    </xf>
    <xf numFmtId="3" fontId="13" fillId="0" borderId="0" xfId="0" applyNumberFormat="1" applyFont="1" applyFill="1" applyBorder="1" applyAlignment="1" applyProtection="1">
      <alignment vertical="top"/>
    </xf>
    <xf numFmtId="3" fontId="13" fillId="0" borderId="16" xfId="0" applyNumberFormat="1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quotePrefix="1" applyNumberFormat="1" applyFont="1" applyFill="1" applyBorder="1" applyAlignment="1" applyProtection="1">
      <alignment vertical="center"/>
      <protection locked="0"/>
    </xf>
    <xf numFmtId="0" fontId="13" fillId="0" borderId="16" xfId="0" applyNumberFormat="1" applyFont="1" applyFill="1" applyBorder="1" applyAlignment="1" applyProtection="1">
      <alignment vertical="center" wrapText="1"/>
    </xf>
    <xf numFmtId="3" fontId="13" fillId="0" borderId="0" xfId="0" applyNumberFormat="1" applyFont="1" applyFill="1" applyBorder="1" applyAlignment="1" applyProtection="1">
      <alignment vertical="center"/>
    </xf>
    <xf numFmtId="3" fontId="16" fillId="0" borderId="16" xfId="0" applyNumberFormat="1" applyFont="1" applyBorder="1" applyAlignment="1">
      <alignment vertical="center"/>
    </xf>
    <xf numFmtId="0" fontId="15" fillId="0" borderId="16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17" fillId="0" borderId="16" xfId="0" applyFont="1" applyBorder="1" applyAlignment="1">
      <alignment vertical="top" wrapText="1"/>
    </xf>
    <xf numFmtId="3" fontId="13" fillId="0" borderId="16" xfId="0" applyNumberFormat="1" applyFont="1" applyFill="1" applyBorder="1" applyAlignment="1" applyProtection="1"/>
    <xf numFmtId="49" fontId="13" fillId="0" borderId="16" xfId="0" applyNumberFormat="1" applyFont="1" applyFill="1" applyBorder="1" applyAlignment="1" applyProtection="1">
      <protection locked="0"/>
    </xf>
    <xf numFmtId="49" fontId="13" fillId="0" borderId="16" xfId="0" quotePrefix="1" applyNumberFormat="1" applyFont="1" applyFill="1" applyBorder="1" applyAlignment="1" applyProtection="1">
      <protection locked="0"/>
    </xf>
    <xf numFmtId="0" fontId="13" fillId="0" borderId="16" xfId="0" applyNumberFormat="1" applyFont="1" applyFill="1" applyBorder="1" applyAlignment="1" applyProtection="1">
      <alignment wrapText="1"/>
    </xf>
    <xf numFmtId="3" fontId="13" fillId="0" borderId="0" xfId="0" applyNumberFormat="1" applyFont="1" applyFill="1" applyBorder="1" applyAlignment="1" applyProtection="1"/>
    <xf numFmtId="0" fontId="0" fillId="0" borderId="0" xfId="0"/>
    <xf numFmtId="3" fontId="13" fillId="0" borderId="16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/>
    <xf numFmtId="49" fontId="13" fillId="0" borderId="16" xfId="0" applyNumberFormat="1" applyFont="1" applyFill="1" applyBorder="1" applyAlignment="1" applyProtection="1">
      <protection locked="0"/>
    </xf>
    <xf numFmtId="3" fontId="13" fillId="0" borderId="0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>
      <alignment wrapText="1"/>
    </xf>
    <xf numFmtId="3" fontId="13" fillId="0" borderId="16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>
      <alignment wrapText="1"/>
    </xf>
    <xf numFmtId="3" fontId="13" fillId="0" borderId="1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vertical="top"/>
    </xf>
    <xf numFmtId="3" fontId="15" fillId="0" borderId="16" xfId="0" applyNumberFormat="1" applyFont="1" applyBorder="1" applyAlignment="1">
      <alignment vertical="top"/>
    </xf>
  </cellXfs>
  <cellStyles count="291">
    <cellStyle name="Komma" xfId="38" builtinId="3"/>
    <cellStyle name="Komma 2" xfId="74"/>
    <cellStyle name="Komma 2 2" xfId="146"/>
    <cellStyle name="Komma 2 2 2" xfId="290"/>
    <cellStyle name="Komma 2 3" xfId="218"/>
    <cellStyle name="Komma 3" xfId="110"/>
    <cellStyle name="Komma 3 2" xfId="254"/>
    <cellStyle name="Komma 4" xfId="182"/>
    <cellStyle name="Normal" xfId="0" builtinId="0"/>
    <cellStyle name="Normal 2" xfId="1"/>
    <cellStyle name="Normal 2 2" xfId="3"/>
    <cellStyle name="Normal 3" xfId="2"/>
    <cellStyle name="Normal 3 10" xfId="147"/>
    <cellStyle name="Normal 3 2" xfId="5"/>
    <cellStyle name="Normal 3 2 2" xfId="12"/>
    <cellStyle name="Normal 3 2 2 2" xfId="26"/>
    <cellStyle name="Normal 3 2 2 2 2" xfId="62"/>
    <cellStyle name="Normal 3 2 2 2 2 2" xfId="134"/>
    <cellStyle name="Normal 3 2 2 2 2 2 2" xfId="278"/>
    <cellStyle name="Normal 3 2 2 2 2 3" xfId="206"/>
    <cellStyle name="Normal 3 2 2 2 3" xfId="98"/>
    <cellStyle name="Normal 3 2 2 2 3 2" xfId="242"/>
    <cellStyle name="Normal 3 2 2 2 4" xfId="170"/>
    <cellStyle name="Normal 3 2 2 3" xfId="48"/>
    <cellStyle name="Normal 3 2 2 3 2" xfId="120"/>
    <cellStyle name="Normal 3 2 2 3 2 2" xfId="264"/>
    <cellStyle name="Normal 3 2 2 3 3" xfId="192"/>
    <cellStyle name="Normal 3 2 2 4" xfId="84"/>
    <cellStyle name="Normal 3 2 2 4 2" xfId="228"/>
    <cellStyle name="Normal 3 2 2 5" xfId="156"/>
    <cellStyle name="Normal 3 2 3" xfId="19"/>
    <cellStyle name="Normal 3 2 3 2" xfId="55"/>
    <cellStyle name="Normal 3 2 3 2 2" xfId="127"/>
    <cellStyle name="Normal 3 2 3 2 2 2" xfId="271"/>
    <cellStyle name="Normal 3 2 3 2 3" xfId="199"/>
    <cellStyle name="Normal 3 2 3 3" xfId="91"/>
    <cellStyle name="Normal 3 2 3 3 2" xfId="235"/>
    <cellStyle name="Normal 3 2 3 4" xfId="163"/>
    <cellStyle name="Normal 3 2 4" xfId="33"/>
    <cellStyle name="Normal 3 2 4 2" xfId="69"/>
    <cellStyle name="Normal 3 2 4 2 2" xfId="141"/>
    <cellStyle name="Normal 3 2 4 2 2 2" xfId="285"/>
    <cellStyle name="Normal 3 2 4 2 3" xfId="213"/>
    <cellStyle name="Normal 3 2 4 3" xfId="105"/>
    <cellStyle name="Normal 3 2 4 3 2" xfId="249"/>
    <cellStyle name="Normal 3 2 4 4" xfId="177"/>
    <cellStyle name="Normal 3 2 5" xfId="41"/>
    <cellStyle name="Normal 3 2 5 2" xfId="113"/>
    <cellStyle name="Normal 3 2 5 2 2" xfId="257"/>
    <cellStyle name="Normal 3 2 5 3" xfId="185"/>
    <cellStyle name="Normal 3 2 6" xfId="77"/>
    <cellStyle name="Normal 3 2 6 2" xfId="221"/>
    <cellStyle name="Normal 3 2 7" xfId="149"/>
    <cellStyle name="Normal 3 3" xfId="6"/>
    <cellStyle name="Normal 3 3 2" xfId="13"/>
    <cellStyle name="Normal 3 3 2 2" xfId="27"/>
    <cellStyle name="Normal 3 3 2 2 2" xfId="63"/>
    <cellStyle name="Normal 3 3 2 2 2 2" xfId="135"/>
    <cellStyle name="Normal 3 3 2 2 2 2 2" xfId="279"/>
    <cellStyle name="Normal 3 3 2 2 2 3" xfId="207"/>
    <cellStyle name="Normal 3 3 2 2 3" xfId="99"/>
    <cellStyle name="Normal 3 3 2 2 3 2" xfId="243"/>
    <cellStyle name="Normal 3 3 2 2 4" xfId="171"/>
    <cellStyle name="Normal 3 3 2 3" xfId="49"/>
    <cellStyle name="Normal 3 3 2 3 2" xfId="121"/>
    <cellStyle name="Normal 3 3 2 3 2 2" xfId="265"/>
    <cellStyle name="Normal 3 3 2 3 3" xfId="193"/>
    <cellStyle name="Normal 3 3 2 4" xfId="85"/>
    <cellStyle name="Normal 3 3 2 4 2" xfId="229"/>
    <cellStyle name="Normal 3 3 2 5" xfId="157"/>
    <cellStyle name="Normal 3 3 3" xfId="20"/>
    <cellStyle name="Normal 3 3 3 2" xfId="56"/>
    <cellStyle name="Normal 3 3 3 2 2" xfId="128"/>
    <cellStyle name="Normal 3 3 3 2 2 2" xfId="272"/>
    <cellStyle name="Normal 3 3 3 2 3" xfId="200"/>
    <cellStyle name="Normal 3 3 3 3" xfId="92"/>
    <cellStyle name="Normal 3 3 3 3 2" xfId="236"/>
    <cellStyle name="Normal 3 3 3 4" xfId="164"/>
    <cellStyle name="Normal 3 3 4" xfId="34"/>
    <cellStyle name="Normal 3 3 4 2" xfId="70"/>
    <cellStyle name="Normal 3 3 4 2 2" xfId="142"/>
    <cellStyle name="Normal 3 3 4 2 2 2" xfId="286"/>
    <cellStyle name="Normal 3 3 4 2 3" xfId="214"/>
    <cellStyle name="Normal 3 3 4 3" xfId="106"/>
    <cellStyle name="Normal 3 3 4 3 2" xfId="250"/>
    <cellStyle name="Normal 3 3 4 4" xfId="178"/>
    <cellStyle name="Normal 3 3 5" xfId="42"/>
    <cellStyle name="Normal 3 3 5 2" xfId="114"/>
    <cellStyle name="Normal 3 3 5 2 2" xfId="258"/>
    <cellStyle name="Normal 3 3 5 3" xfId="186"/>
    <cellStyle name="Normal 3 3 6" xfId="78"/>
    <cellStyle name="Normal 3 3 6 2" xfId="222"/>
    <cellStyle name="Normal 3 3 7" xfId="150"/>
    <cellStyle name="Normal 3 4" xfId="8"/>
    <cellStyle name="Normal 3 4 2" xfId="15"/>
    <cellStyle name="Normal 3 4 2 2" xfId="29"/>
    <cellStyle name="Normal 3 4 2 2 2" xfId="65"/>
    <cellStyle name="Normal 3 4 2 2 2 2" xfId="137"/>
    <cellStyle name="Normal 3 4 2 2 2 2 2" xfId="281"/>
    <cellStyle name="Normal 3 4 2 2 2 3" xfId="209"/>
    <cellStyle name="Normal 3 4 2 2 3" xfId="101"/>
    <cellStyle name="Normal 3 4 2 2 3 2" xfId="245"/>
    <cellStyle name="Normal 3 4 2 2 4" xfId="173"/>
    <cellStyle name="Normal 3 4 2 3" xfId="51"/>
    <cellStyle name="Normal 3 4 2 3 2" xfId="123"/>
    <cellStyle name="Normal 3 4 2 3 2 2" xfId="267"/>
    <cellStyle name="Normal 3 4 2 3 3" xfId="195"/>
    <cellStyle name="Normal 3 4 2 4" xfId="87"/>
    <cellStyle name="Normal 3 4 2 4 2" xfId="231"/>
    <cellStyle name="Normal 3 4 2 5" xfId="159"/>
    <cellStyle name="Normal 3 4 3" xfId="22"/>
    <cellStyle name="Normal 3 4 3 2" xfId="58"/>
    <cellStyle name="Normal 3 4 3 2 2" xfId="130"/>
    <cellStyle name="Normal 3 4 3 2 2 2" xfId="274"/>
    <cellStyle name="Normal 3 4 3 2 3" xfId="202"/>
    <cellStyle name="Normal 3 4 3 3" xfId="94"/>
    <cellStyle name="Normal 3 4 3 3 2" xfId="238"/>
    <cellStyle name="Normal 3 4 3 4" xfId="166"/>
    <cellStyle name="Normal 3 4 4" xfId="36"/>
    <cellStyle name="Normal 3 4 4 2" xfId="72"/>
    <cellStyle name="Normal 3 4 4 2 2" xfId="144"/>
    <cellStyle name="Normal 3 4 4 2 2 2" xfId="288"/>
    <cellStyle name="Normal 3 4 4 2 3" xfId="216"/>
    <cellStyle name="Normal 3 4 4 3" xfId="108"/>
    <cellStyle name="Normal 3 4 4 3 2" xfId="252"/>
    <cellStyle name="Normal 3 4 4 4" xfId="180"/>
    <cellStyle name="Normal 3 4 5" xfId="44"/>
    <cellStyle name="Normal 3 4 5 2" xfId="116"/>
    <cellStyle name="Normal 3 4 5 2 2" xfId="260"/>
    <cellStyle name="Normal 3 4 5 3" xfId="188"/>
    <cellStyle name="Normal 3 4 6" xfId="80"/>
    <cellStyle name="Normal 3 4 6 2" xfId="224"/>
    <cellStyle name="Normal 3 4 7" xfId="152"/>
    <cellStyle name="Normal 3 5" xfId="10"/>
    <cellStyle name="Normal 3 5 2" xfId="24"/>
    <cellStyle name="Normal 3 5 2 2" xfId="60"/>
    <cellStyle name="Normal 3 5 2 2 2" xfId="132"/>
    <cellStyle name="Normal 3 5 2 2 2 2" xfId="276"/>
    <cellStyle name="Normal 3 5 2 2 3" xfId="204"/>
    <cellStyle name="Normal 3 5 2 3" xfId="96"/>
    <cellStyle name="Normal 3 5 2 3 2" xfId="240"/>
    <cellStyle name="Normal 3 5 2 4" xfId="168"/>
    <cellStyle name="Normal 3 5 3" xfId="46"/>
    <cellStyle name="Normal 3 5 3 2" xfId="118"/>
    <cellStyle name="Normal 3 5 3 2 2" xfId="262"/>
    <cellStyle name="Normal 3 5 3 3" xfId="190"/>
    <cellStyle name="Normal 3 5 4" xfId="82"/>
    <cellStyle name="Normal 3 5 4 2" xfId="226"/>
    <cellStyle name="Normal 3 5 5" xfId="154"/>
    <cellStyle name="Normal 3 6" xfId="17"/>
    <cellStyle name="Normal 3 6 2" xfId="53"/>
    <cellStyle name="Normal 3 6 2 2" xfId="125"/>
    <cellStyle name="Normal 3 6 2 2 2" xfId="269"/>
    <cellStyle name="Normal 3 6 2 3" xfId="197"/>
    <cellStyle name="Normal 3 6 3" xfId="89"/>
    <cellStyle name="Normal 3 6 3 2" xfId="233"/>
    <cellStyle name="Normal 3 6 4" xfId="161"/>
    <cellStyle name="Normal 3 7" xfId="31"/>
    <cellStyle name="Normal 3 7 2" xfId="67"/>
    <cellStyle name="Normal 3 7 2 2" xfId="139"/>
    <cellStyle name="Normal 3 7 2 2 2" xfId="283"/>
    <cellStyle name="Normal 3 7 2 3" xfId="211"/>
    <cellStyle name="Normal 3 7 3" xfId="103"/>
    <cellStyle name="Normal 3 7 3 2" xfId="247"/>
    <cellStyle name="Normal 3 7 4" xfId="175"/>
    <cellStyle name="Normal 3 8" xfId="39"/>
    <cellStyle name="Normal 3 8 2" xfId="111"/>
    <cellStyle name="Normal 3 8 2 2" xfId="255"/>
    <cellStyle name="Normal 3 8 3" xfId="183"/>
    <cellStyle name="Normal 3 9" xfId="75"/>
    <cellStyle name="Normal 3 9 2" xfId="219"/>
    <cellStyle name="Normal 4" xfId="4"/>
    <cellStyle name="Normal 4 2" xfId="7"/>
    <cellStyle name="Normal 4 2 2" xfId="14"/>
    <cellStyle name="Normal 4 2 2 2" xfId="28"/>
    <cellStyle name="Normal 4 2 2 2 2" xfId="64"/>
    <cellStyle name="Normal 4 2 2 2 2 2" xfId="136"/>
    <cellStyle name="Normal 4 2 2 2 2 2 2" xfId="280"/>
    <cellStyle name="Normal 4 2 2 2 2 3" xfId="208"/>
    <cellStyle name="Normal 4 2 2 2 3" xfId="100"/>
    <cellStyle name="Normal 4 2 2 2 3 2" xfId="244"/>
    <cellStyle name="Normal 4 2 2 2 4" xfId="172"/>
    <cellStyle name="Normal 4 2 2 3" xfId="50"/>
    <cellStyle name="Normal 4 2 2 3 2" xfId="122"/>
    <cellStyle name="Normal 4 2 2 3 2 2" xfId="266"/>
    <cellStyle name="Normal 4 2 2 3 3" xfId="194"/>
    <cellStyle name="Normal 4 2 2 4" xfId="86"/>
    <cellStyle name="Normal 4 2 2 4 2" xfId="230"/>
    <cellStyle name="Normal 4 2 2 5" xfId="158"/>
    <cellStyle name="Normal 4 2 3" xfId="21"/>
    <cellStyle name="Normal 4 2 3 2" xfId="57"/>
    <cellStyle name="Normal 4 2 3 2 2" xfId="129"/>
    <cellStyle name="Normal 4 2 3 2 2 2" xfId="273"/>
    <cellStyle name="Normal 4 2 3 2 3" xfId="201"/>
    <cellStyle name="Normal 4 2 3 3" xfId="93"/>
    <cellStyle name="Normal 4 2 3 3 2" xfId="237"/>
    <cellStyle name="Normal 4 2 3 4" xfId="165"/>
    <cellStyle name="Normal 4 2 4" xfId="35"/>
    <cellStyle name="Normal 4 2 4 2" xfId="71"/>
    <cellStyle name="Normal 4 2 4 2 2" xfId="143"/>
    <cellStyle name="Normal 4 2 4 2 2 2" xfId="287"/>
    <cellStyle name="Normal 4 2 4 2 3" xfId="215"/>
    <cellStyle name="Normal 4 2 4 3" xfId="107"/>
    <cellStyle name="Normal 4 2 4 3 2" xfId="251"/>
    <cellStyle name="Normal 4 2 4 4" xfId="179"/>
    <cellStyle name="Normal 4 2 5" xfId="43"/>
    <cellStyle name="Normal 4 2 5 2" xfId="115"/>
    <cellStyle name="Normal 4 2 5 2 2" xfId="259"/>
    <cellStyle name="Normal 4 2 5 3" xfId="187"/>
    <cellStyle name="Normal 4 2 6" xfId="79"/>
    <cellStyle name="Normal 4 2 6 2" xfId="223"/>
    <cellStyle name="Normal 4 2 7" xfId="151"/>
    <cellStyle name="Normal 4 3" xfId="9"/>
    <cellStyle name="Normal 4 3 2" xfId="16"/>
    <cellStyle name="Normal 4 3 2 2" xfId="30"/>
    <cellStyle name="Normal 4 3 2 2 2" xfId="66"/>
    <cellStyle name="Normal 4 3 2 2 2 2" xfId="138"/>
    <cellStyle name="Normal 4 3 2 2 2 2 2" xfId="282"/>
    <cellStyle name="Normal 4 3 2 2 2 3" xfId="210"/>
    <cellStyle name="Normal 4 3 2 2 3" xfId="102"/>
    <cellStyle name="Normal 4 3 2 2 3 2" xfId="246"/>
    <cellStyle name="Normal 4 3 2 2 4" xfId="174"/>
    <cellStyle name="Normal 4 3 2 3" xfId="52"/>
    <cellStyle name="Normal 4 3 2 3 2" xfId="124"/>
    <cellStyle name="Normal 4 3 2 3 2 2" xfId="268"/>
    <cellStyle name="Normal 4 3 2 3 3" xfId="196"/>
    <cellStyle name="Normal 4 3 2 4" xfId="88"/>
    <cellStyle name="Normal 4 3 2 4 2" xfId="232"/>
    <cellStyle name="Normal 4 3 2 5" xfId="160"/>
    <cellStyle name="Normal 4 3 3" xfId="23"/>
    <cellStyle name="Normal 4 3 3 2" xfId="59"/>
    <cellStyle name="Normal 4 3 3 2 2" xfId="131"/>
    <cellStyle name="Normal 4 3 3 2 2 2" xfId="275"/>
    <cellStyle name="Normal 4 3 3 2 3" xfId="203"/>
    <cellStyle name="Normal 4 3 3 3" xfId="95"/>
    <cellStyle name="Normal 4 3 3 3 2" xfId="239"/>
    <cellStyle name="Normal 4 3 3 4" xfId="167"/>
    <cellStyle name="Normal 4 3 4" xfId="37"/>
    <cellStyle name="Normal 4 3 4 2" xfId="73"/>
    <cellStyle name="Normal 4 3 4 2 2" xfId="145"/>
    <cellStyle name="Normal 4 3 4 2 2 2" xfId="289"/>
    <cellStyle name="Normal 4 3 4 2 3" xfId="217"/>
    <cellStyle name="Normal 4 3 4 3" xfId="109"/>
    <cellStyle name="Normal 4 3 4 3 2" xfId="253"/>
    <cellStyle name="Normal 4 3 4 4" xfId="181"/>
    <cellStyle name="Normal 4 3 5" xfId="45"/>
    <cellStyle name="Normal 4 3 5 2" xfId="117"/>
    <cellStyle name="Normal 4 3 5 2 2" xfId="261"/>
    <cellStyle name="Normal 4 3 5 3" xfId="189"/>
    <cellStyle name="Normal 4 3 6" xfId="81"/>
    <cellStyle name="Normal 4 3 6 2" xfId="225"/>
    <cellStyle name="Normal 4 3 7" xfId="153"/>
    <cellStyle name="Normal 4 4" xfId="11"/>
    <cellStyle name="Normal 4 4 2" xfId="25"/>
    <cellStyle name="Normal 4 4 2 2" xfId="61"/>
    <cellStyle name="Normal 4 4 2 2 2" xfId="133"/>
    <cellStyle name="Normal 4 4 2 2 2 2" xfId="277"/>
    <cellStyle name="Normal 4 4 2 2 3" xfId="205"/>
    <cellStyle name="Normal 4 4 2 3" xfId="97"/>
    <cellStyle name="Normal 4 4 2 3 2" xfId="241"/>
    <cellStyle name="Normal 4 4 2 4" xfId="169"/>
    <cellStyle name="Normal 4 4 3" xfId="47"/>
    <cellStyle name="Normal 4 4 3 2" xfId="119"/>
    <cellStyle name="Normal 4 4 3 2 2" xfId="263"/>
    <cellStyle name="Normal 4 4 3 3" xfId="191"/>
    <cellStyle name="Normal 4 4 4" xfId="83"/>
    <cellStyle name="Normal 4 4 4 2" xfId="227"/>
    <cellStyle name="Normal 4 4 5" xfId="155"/>
    <cellStyle name="Normal 4 5" xfId="18"/>
    <cellStyle name="Normal 4 5 2" xfId="54"/>
    <cellStyle name="Normal 4 5 2 2" xfId="126"/>
    <cellStyle name="Normal 4 5 2 2 2" xfId="270"/>
    <cellStyle name="Normal 4 5 2 3" xfId="198"/>
    <cellStyle name="Normal 4 5 3" xfId="90"/>
    <cellStyle name="Normal 4 5 3 2" xfId="234"/>
    <cellStyle name="Normal 4 5 4" xfId="162"/>
    <cellStyle name="Normal 4 6" xfId="32"/>
    <cellStyle name="Normal 4 6 2" xfId="68"/>
    <cellStyle name="Normal 4 6 2 2" xfId="140"/>
    <cellStyle name="Normal 4 6 2 2 2" xfId="284"/>
    <cellStyle name="Normal 4 6 2 3" xfId="212"/>
    <cellStyle name="Normal 4 6 3" xfId="104"/>
    <cellStyle name="Normal 4 6 3 2" xfId="248"/>
    <cellStyle name="Normal 4 6 4" xfId="176"/>
    <cellStyle name="Normal 4 7" xfId="40"/>
    <cellStyle name="Normal 4 7 2" xfId="112"/>
    <cellStyle name="Normal 4 7 2 2" xfId="256"/>
    <cellStyle name="Normal 4 7 3" xfId="184"/>
    <cellStyle name="Normal 4 8" xfId="76"/>
    <cellStyle name="Normal 4 8 2" xfId="220"/>
    <cellStyle name="Normal 4 9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B5" sqref="B5"/>
    </sheetView>
  </sheetViews>
  <sheetFormatPr defaultRowHeight="12" x14ac:dyDescent="0.2"/>
  <cols>
    <col min="3" max="3" width="34.33203125" customWidth="1"/>
    <col min="4" max="4" width="18.33203125" hidden="1" customWidth="1"/>
    <col min="5" max="5" width="17.5" hidden="1" customWidth="1"/>
    <col min="6" max="8" width="15.5" customWidth="1"/>
    <col min="9" max="9" width="16.33203125" bestFit="1" customWidth="1"/>
  </cols>
  <sheetData>
    <row r="1" spans="1:9" s="96" customFormat="1" x14ac:dyDescent="0.2">
      <c r="C1" s="96" t="s">
        <v>1188</v>
      </c>
    </row>
    <row r="2" spans="1:9" s="96" customFormat="1" x14ac:dyDescent="0.2">
      <c r="C2" s="96" t="s">
        <v>1127</v>
      </c>
    </row>
    <row r="3" spans="1:9" ht="12.75" x14ac:dyDescent="0.2">
      <c r="A3" s="1"/>
      <c r="B3" s="1"/>
      <c r="C3" s="5"/>
      <c r="D3" s="6" t="s">
        <v>0</v>
      </c>
      <c r="E3" s="26" t="s">
        <v>1</v>
      </c>
      <c r="F3" s="6" t="s">
        <v>2</v>
      </c>
      <c r="G3" s="7" t="s">
        <v>3</v>
      </c>
      <c r="H3" s="8" t="s">
        <v>4</v>
      </c>
      <c r="I3" s="28" t="s">
        <v>750</v>
      </c>
    </row>
    <row r="4" spans="1:9" ht="25.5" x14ac:dyDescent="0.2">
      <c r="A4" s="1"/>
      <c r="B4" s="1"/>
      <c r="C4" s="9"/>
      <c r="D4" s="10" t="s">
        <v>34</v>
      </c>
      <c r="E4" s="32" t="s">
        <v>35</v>
      </c>
      <c r="F4" s="11">
        <v>2016</v>
      </c>
      <c r="G4" s="12" t="s">
        <v>1189</v>
      </c>
      <c r="H4" s="13" t="s">
        <v>5</v>
      </c>
      <c r="I4" s="12" t="s">
        <v>751</v>
      </c>
    </row>
    <row r="5" spans="1:9" ht="12.75" x14ac:dyDescent="0.2">
      <c r="A5" s="1"/>
      <c r="B5" s="1"/>
      <c r="C5" s="19"/>
      <c r="D5" s="19"/>
      <c r="E5" s="19"/>
      <c r="F5" s="19"/>
      <c r="G5" s="19"/>
      <c r="H5" s="19"/>
      <c r="I5" s="23"/>
    </row>
    <row r="6" spans="1:9" ht="12.75" x14ac:dyDescent="0.2">
      <c r="A6" s="1"/>
      <c r="B6" s="1"/>
      <c r="C6" s="17"/>
      <c r="D6" s="17"/>
      <c r="E6" s="17"/>
      <c r="F6" s="17"/>
      <c r="G6" s="17"/>
      <c r="H6" s="17"/>
      <c r="I6" s="97"/>
    </row>
    <row r="7" spans="1:9" ht="12.75" x14ac:dyDescent="0.2">
      <c r="A7" s="1"/>
      <c r="B7" s="1"/>
      <c r="C7" s="17" t="s">
        <v>634</v>
      </c>
      <c r="D7" s="20">
        <f>'1 Økonomi og Erhverv'!D139</f>
        <v>194005650</v>
      </c>
      <c r="E7" s="20">
        <f>'1 Økonomi og Erhverv'!E139</f>
        <v>205306848.69000003</v>
      </c>
      <c r="F7" s="20">
        <f>'1 Økonomi og Erhverv'!F139</f>
        <v>-15822484</v>
      </c>
      <c r="G7" s="20">
        <f>'1 Økonomi og Erhverv'!G139</f>
        <v>-24316124.610000003</v>
      </c>
      <c r="H7" s="20">
        <f>F7-G7</f>
        <v>8493640.6100000031</v>
      </c>
      <c r="I7" s="20">
        <f>'1 Økonomi og Erhverv'!I139</f>
        <v>-13529697.5</v>
      </c>
    </row>
    <row r="8" spans="1:9" ht="12.75" x14ac:dyDescent="0.2">
      <c r="A8" s="1"/>
      <c r="B8" s="1"/>
      <c r="C8" s="17" t="s">
        <v>6</v>
      </c>
      <c r="D8" s="43">
        <f>SUM('2 Plan og Teknik'!D144)</f>
        <v>240453535</v>
      </c>
      <c r="E8" s="43">
        <f>SUM('2 Plan og Teknik'!E144)</f>
        <v>198008291.36000004</v>
      </c>
      <c r="F8" s="43">
        <f>SUM('2 Plan og Teknik'!F144)</f>
        <v>82748912</v>
      </c>
      <c r="G8" s="43">
        <f>SUM('2 Plan og Teknik'!G144)</f>
        <v>17094641.469999999</v>
      </c>
      <c r="H8" s="43">
        <f>SUM('2 Plan og Teknik'!H144)</f>
        <v>65654270.529999994</v>
      </c>
      <c r="I8" s="43">
        <f>SUM('2 Plan og Teknik'!I144)</f>
        <v>71380291.840000004</v>
      </c>
    </row>
    <row r="9" spans="1:9" ht="12.75" x14ac:dyDescent="0.2">
      <c r="A9" s="1"/>
      <c r="B9" s="1"/>
      <c r="C9" s="17" t="s">
        <v>7</v>
      </c>
      <c r="D9" s="20">
        <f>'3 Børn og Undervisning'!D211</f>
        <v>259546543</v>
      </c>
      <c r="E9" s="20">
        <f>'3 Børn og Undervisning'!E211</f>
        <v>243229133.86000019</v>
      </c>
      <c r="F9" s="20">
        <f>'3 Børn og Undervisning'!F211</f>
        <v>29289510</v>
      </c>
      <c r="G9" s="20">
        <f>'3 Børn og Undervisning'!G211</f>
        <v>13711106.290000001</v>
      </c>
      <c r="H9" s="20">
        <f>'3 Børn og Undervisning'!H211</f>
        <v>15578403.709999999</v>
      </c>
      <c r="I9" s="20">
        <f>'3 Børn og Undervisning'!I211</f>
        <v>28549983.25</v>
      </c>
    </row>
    <row r="10" spans="1:9" ht="12.75" x14ac:dyDescent="0.2">
      <c r="A10" s="1"/>
      <c r="B10" s="1"/>
      <c r="C10" s="17" t="s">
        <v>26</v>
      </c>
      <c r="D10" s="20">
        <f>'4 Kultur og Fritid'!D36</f>
        <v>58186826</v>
      </c>
      <c r="E10" s="20">
        <f>'4 Kultur og Fritid'!E36</f>
        <v>47708547.559999995</v>
      </c>
      <c r="F10" s="20">
        <f>'4 Kultur og Fritid'!F36</f>
        <v>28897434</v>
      </c>
      <c r="G10" s="20">
        <f>'4 Kultur og Fritid'!G36</f>
        <v>22914785.259999998</v>
      </c>
      <c r="H10" s="20">
        <f>'4 Kultur og Fritid'!H36</f>
        <v>5982648.7399999984</v>
      </c>
      <c r="I10" s="20">
        <f>'4 Kultur og Fritid'!I36</f>
        <v>27868224</v>
      </c>
    </row>
    <row r="11" spans="1:9" ht="12.75" x14ac:dyDescent="0.2">
      <c r="A11" s="1"/>
      <c r="B11" s="1"/>
      <c r="C11" s="17" t="s">
        <v>27</v>
      </c>
      <c r="D11" s="20">
        <f>'5 Social og Sundhed'!D96</f>
        <v>247958306</v>
      </c>
      <c r="E11" s="20">
        <f>'5 Social og Sundhed'!E96</f>
        <v>237486101.16000003</v>
      </c>
      <c r="F11" s="20">
        <f>'5 Social og Sundhed'!F96</f>
        <v>15205344</v>
      </c>
      <c r="G11" s="20">
        <f>'5 Social og Sundhed'!G96</f>
        <v>8669814.9299999997</v>
      </c>
      <c r="H11" s="20">
        <f>'5 Social og Sundhed'!H96</f>
        <v>6535529.0700000003</v>
      </c>
      <c r="I11" s="20">
        <f>'5 Social og Sundhed'!I96</f>
        <v>2578429</v>
      </c>
    </row>
    <row r="12" spans="1:9" ht="12.75" x14ac:dyDescent="0.2">
      <c r="A12" s="1"/>
      <c r="B12" s="1"/>
      <c r="C12" s="17" t="s">
        <v>744</v>
      </c>
      <c r="D12" s="18">
        <v>425000</v>
      </c>
      <c r="E12" s="18">
        <v>422046.07</v>
      </c>
      <c r="F12" s="20">
        <v>0</v>
      </c>
      <c r="G12" s="20">
        <v>0</v>
      </c>
      <c r="H12" s="20">
        <f t="shared" ref="H12" si="0">F12-G12</f>
        <v>0</v>
      </c>
      <c r="I12" s="20">
        <v>0</v>
      </c>
    </row>
    <row r="13" spans="1:9" ht="12.75" x14ac:dyDescent="0.2">
      <c r="A13" s="1"/>
      <c r="B13" s="1"/>
      <c r="C13" s="17" t="s">
        <v>28</v>
      </c>
      <c r="D13" s="18">
        <f>SUM('Bolig-erhverv-salgsindt.'!D26)</f>
        <v>-50000000</v>
      </c>
      <c r="E13" s="98">
        <f>SUM('Bolig-erhverv-salgsindt.'!E26)</f>
        <v>-16629937.400000002</v>
      </c>
      <c r="F13" s="98">
        <f>SUM('Bolig-erhverv-salgsindt.'!F26)</f>
        <v>-3782000</v>
      </c>
      <c r="G13" s="98">
        <f>SUM('Bolig-erhverv-salgsindt.'!G26)</f>
        <v>-1435041.7300000002</v>
      </c>
      <c r="H13" s="98">
        <f>SUM('Bolig-erhverv-salgsindt.'!H26)</f>
        <v>-2346958.2700000005</v>
      </c>
      <c r="I13" s="98">
        <f>SUM('Bolig-erhverv-salgsindt.'!I26)</f>
        <v>-3000000</v>
      </c>
    </row>
    <row r="14" spans="1:9" ht="12.75" x14ac:dyDescent="0.2">
      <c r="A14" s="1"/>
      <c r="B14" s="1"/>
      <c r="C14" s="17" t="s">
        <v>29</v>
      </c>
      <c r="D14" s="18">
        <f>SUM('Bolig-erhvervs-udstykning'!D29)</f>
        <v>43862446</v>
      </c>
      <c r="E14" s="98">
        <f>SUM('Bolig-erhvervs-udstykning'!E29)</f>
        <v>22461837.059999995</v>
      </c>
      <c r="F14" s="98">
        <f>SUM('Bolig-erhvervs-udstykning'!F29)</f>
        <v>14308753</v>
      </c>
      <c r="G14" s="98">
        <f>SUM('Bolig-erhvervs-udstykning'!G29)</f>
        <v>1420343.7399999998</v>
      </c>
      <c r="H14" s="98">
        <f>SUM('Bolig-erhvervs-udstykning'!H29)</f>
        <v>12888409.26</v>
      </c>
      <c r="I14" s="98">
        <f>SUM('Bolig-erhvervs-udstykning'!I29)</f>
        <v>13321301</v>
      </c>
    </row>
    <row r="15" spans="1:9" s="15" customFormat="1" ht="12.75" x14ac:dyDescent="0.2">
      <c r="A15" s="16"/>
      <c r="B15" s="16"/>
      <c r="C15" s="41" t="s">
        <v>33</v>
      </c>
      <c r="D15" s="42"/>
      <c r="E15" s="42"/>
      <c r="F15" s="42">
        <f>SUM('Bolig-erhvervs-udstykning'!F61)</f>
        <v>-7589931</v>
      </c>
      <c r="G15" s="42">
        <f>SUM('Bolig-erhvervs-udstykning'!G61)</f>
        <v>-357966</v>
      </c>
      <c r="H15" s="42">
        <f>SUM('Bolig-erhvervs-udstykning'!H61)</f>
        <v>-7231965</v>
      </c>
      <c r="I15" s="42">
        <f>SUM('Bolig-erhvervs-udstykning'!I61)</f>
        <v>0</v>
      </c>
    </row>
    <row r="16" spans="1:9" ht="10.35" customHeight="1" x14ac:dyDescent="0.2">
      <c r="A16" s="1"/>
      <c r="B16" s="1"/>
      <c r="C16" s="14"/>
      <c r="D16" s="17"/>
      <c r="E16" s="16"/>
      <c r="F16" s="17"/>
      <c r="G16" s="16"/>
      <c r="H16" s="17"/>
      <c r="I16" s="23"/>
    </row>
    <row r="17" spans="1:9" ht="16.350000000000001" customHeight="1" x14ac:dyDescent="0.2">
      <c r="A17" s="1"/>
      <c r="B17" s="1"/>
      <c r="C17" s="4" t="s">
        <v>30</v>
      </c>
      <c r="D17" s="2">
        <f t="shared" ref="D17:I17" si="1">SUM(D7:D16)</f>
        <v>994438306</v>
      </c>
      <c r="E17" s="3">
        <f t="shared" si="1"/>
        <v>937992868.36000037</v>
      </c>
      <c r="F17" s="2">
        <f t="shared" si="1"/>
        <v>143255538</v>
      </c>
      <c r="G17" s="3">
        <f t="shared" si="1"/>
        <v>37701559.350000001</v>
      </c>
      <c r="H17" s="2">
        <f t="shared" si="1"/>
        <v>105553978.65000001</v>
      </c>
      <c r="I17" s="59">
        <f t="shared" si="1"/>
        <v>127168531.59</v>
      </c>
    </row>
    <row r="18" spans="1:9" ht="12.75" x14ac:dyDescent="0.2">
      <c r="A18" s="1"/>
      <c r="B18" s="1"/>
      <c r="C18" s="1"/>
      <c r="D18" s="1"/>
      <c r="E18" s="1"/>
      <c r="F18" s="1"/>
      <c r="G18" s="1"/>
      <c r="H18" s="1"/>
    </row>
    <row r="19" spans="1:9" ht="12.75" x14ac:dyDescent="0.2">
      <c r="A19" s="1"/>
      <c r="B19" s="1"/>
      <c r="C19" s="1"/>
      <c r="D19" s="1"/>
      <c r="E19" s="1"/>
      <c r="F19" s="1"/>
      <c r="G19" s="1"/>
      <c r="H19" s="1"/>
    </row>
    <row r="22" spans="1:9" x14ac:dyDescent="0.2">
      <c r="F22" s="2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opLeftCell="A36" zoomScaleNormal="100" workbookViewId="0">
      <selection activeCell="G141" sqref="G141"/>
    </sheetView>
  </sheetViews>
  <sheetFormatPr defaultRowHeight="12" x14ac:dyDescent="0.2"/>
  <cols>
    <col min="1" max="1" width="5.6640625" style="47" customWidth="1"/>
    <col min="3" max="3" width="60.6640625" customWidth="1"/>
    <col min="4" max="5" width="14.5" hidden="1" customWidth="1"/>
    <col min="6" max="6" width="14.5" customWidth="1"/>
    <col min="7" max="7" width="13.6640625" customWidth="1"/>
    <col min="8" max="8" width="13.33203125" customWidth="1"/>
    <col min="9" max="9" width="15.1640625" customWidth="1"/>
    <col min="10" max="10" width="37.6640625" customWidth="1"/>
  </cols>
  <sheetData>
    <row r="1" spans="1:10" ht="15" x14ac:dyDescent="0.25">
      <c r="A1" s="185"/>
      <c r="B1" s="185" t="s">
        <v>1127</v>
      </c>
      <c r="C1" s="185"/>
    </row>
    <row r="3" spans="1:10" ht="12.75" x14ac:dyDescent="0.2">
      <c r="A3" s="25"/>
      <c r="B3" s="25"/>
      <c r="C3" s="25" t="s">
        <v>634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7" t="s">
        <v>31</v>
      </c>
      <c r="J3" s="28" t="s">
        <v>32</v>
      </c>
    </row>
    <row r="4" spans="1:10" ht="51" x14ac:dyDescent="0.2">
      <c r="A4" s="79" t="s">
        <v>747</v>
      </c>
      <c r="B4" s="30"/>
      <c r="C4" s="30"/>
      <c r="D4" s="31" t="s">
        <v>745</v>
      </c>
      <c r="E4" s="31" t="s">
        <v>1128</v>
      </c>
      <c r="F4" s="31">
        <v>2016</v>
      </c>
      <c r="G4" s="12" t="s">
        <v>1189</v>
      </c>
      <c r="H4" s="31" t="s">
        <v>5</v>
      </c>
      <c r="I4" s="31" t="s">
        <v>632</v>
      </c>
      <c r="J4" s="71"/>
    </row>
    <row r="5" spans="1:10" ht="12.75" x14ac:dyDescent="0.2">
      <c r="A5" s="55"/>
      <c r="B5" s="55"/>
      <c r="C5" s="55"/>
      <c r="D5" s="18"/>
      <c r="E5" s="18"/>
      <c r="F5" s="18"/>
      <c r="G5" s="18"/>
      <c r="H5" s="18"/>
      <c r="I5" s="98"/>
      <c r="J5" s="78"/>
    </row>
    <row r="6" spans="1:10" ht="25.5" hidden="1" x14ac:dyDescent="0.2">
      <c r="A6" s="55"/>
      <c r="B6" s="108" t="s">
        <v>752</v>
      </c>
      <c r="C6" s="102" t="s">
        <v>753</v>
      </c>
      <c r="D6" s="110">
        <v>-250000</v>
      </c>
      <c r="E6" s="98">
        <v>-326940</v>
      </c>
      <c r="F6" s="110">
        <v>0</v>
      </c>
      <c r="G6" s="98">
        <v>0</v>
      </c>
      <c r="H6" s="110">
        <f t="shared" ref="H6:H37" si="0">SUM(F6-G6)</f>
        <v>0</v>
      </c>
      <c r="I6" s="98"/>
      <c r="J6" s="78"/>
    </row>
    <row r="7" spans="1:10" ht="12.75" hidden="1" x14ac:dyDescent="0.2">
      <c r="A7" s="56"/>
      <c r="B7" s="108" t="s">
        <v>754</v>
      </c>
      <c r="C7" s="97" t="s">
        <v>755</v>
      </c>
      <c r="D7" s="110">
        <v>0</v>
      </c>
      <c r="E7" s="98">
        <v>-27435</v>
      </c>
      <c r="F7" s="110">
        <v>0</v>
      </c>
      <c r="G7" s="98">
        <v>0</v>
      </c>
      <c r="H7" s="110">
        <f t="shared" si="0"/>
        <v>0</v>
      </c>
      <c r="I7" s="98"/>
      <c r="J7" s="78"/>
    </row>
    <row r="8" spans="1:10" ht="12.75" hidden="1" x14ac:dyDescent="0.2">
      <c r="A8" s="56"/>
      <c r="B8" s="108" t="s">
        <v>756</v>
      </c>
      <c r="C8" s="97" t="s">
        <v>757</v>
      </c>
      <c r="D8" s="110">
        <v>0</v>
      </c>
      <c r="E8" s="98">
        <v>-31967</v>
      </c>
      <c r="F8" s="110">
        <v>0</v>
      </c>
      <c r="G8" s="98">
        <v>0</v>
      </c>
      <c r="H8" s="110">
        <f t="shared" si="0"/>
        <v>0</v>
      </c>
      <c r="I8" s="98"/>
      <c r="J8" s="78"/>
    </row>
    <row r="9" spans="1:10" ht="12.75" hidden="1" x14ac:dyDescent="0.2">
      <c r="A9" s="56"/>
      <c r="B9" s="111" t="s">
        <v>758</v>
      </c>
      <c r="C9" s="97" t="s">
        <v>759</v>
      </c>
      <c r="D9" s="110">
        <v>185000</v>
      </c>
      <c r="E9" s="98">
        <v>192853.9</v>
      </c>
      <c r="F9" s="110">
        <v>0</v>
      </c>
      <c r="G9" s="98">
        <v>0</v>
      </c>
      <c r="H9" s="110">
        <f t="shared" si="0"/>
        <v>0</v>
      </c>
      <c r="I9" s="98"/>
      <c r="J9" s="78"/>
    </row>
    <row r="10" spans="1:10" ht="12.75" hidden="1" x14ac:dyDescent="0.2">
      <c r="A10" s="56"/>
      <c r="B10" s="111" t="s">
        <v>760</v>
      </c>
      <c r="C10" s="97" t="s">
        <v>761</v>
      </c>
      <c r="D10" s="110">
        <v>835000</v>
      </c>
      <c r="E10" s="98">
        <v>835984.99</v>
      </c>
      <c r="F10" s="110">
        <v>0</v>
      </c>
      <c r="G10" s="98">
        <v>0</v>
      </c>
      <c r="H10" s="110">
        <f t="shared" si="0"/>
        <v>0</v>
      </c>
      <c r="I10" s="98"/>
      <c r="J10" s="78"/>
    </row>
    <row r="11" spans="1:10" s="96" customFormat="1" ht="12.75" hidden="1" x14ac:dyDescent="0.2">
      <c r="A11" s="56"/>
      <c r="B11" s="111" t="s">
        <v>762</v>
      </c>
      <c r="C11" s="97" t="s">
        <v>763</v>
      </c>
      <c r="D11" s="110">
        <v>205000</v>
      </c>
      <c r="E11" s="98">
        <v>206380</v>
      </c>
      <c r="F11" s="110">
        <v>0</v>
      </c>
      <c r="G11" s="98">
        <v>0</v>
      </c>
      <c r="H11" s="110">
        <f t="shared" si="0"/>
        <v>0</v>
      </c>
      <c r="I11" s="98"/>
      <c r="J11" s="78"/>
    </row>
    <row r="12" spans="1:10" s="96" customFormat="1" ht="12.75" hidden="1" x14ac:dyDescent="0.2">
      <c r="A12" s="56"/>
      <c r="B12" s="111" t="s">
        <v>764</v>
      </c>
      <c r="C12" s="97" t="s">
        <v>765</v>
      </c>
      <c r="D12" s="110">
        <v>-1200000</v>
      </c>
      <c r="E12" s="98">
        <v>-1200000</v>
      </c>
      <c r="F12" s="110">
        <v>0</v>
      </c>
      <c r="G12" s="98">
        <v>0</v>
      </c>
      <c r="H12" s="110">
        <f t="shared" si="0"/>
        <v>0</v>
      </c>
      <c r="I12" s="98"/>
      <c r="J12" s="78"/>
    </row>
    <row r="13" spans="1:10" s="96" customFormat="1" ht="12.75" hidden="1" x14ac:dyDescent="0.2">
      <c r="A13" s="56"/>
      <c r="B13" s="111" t="s">
        <v>766</v>
      </c>
      <c r="C13" s="97" t="s">
        <v>767</v>
      </c>
      <c r="D13" s="110">
        <v>335000</v>
      </c>
      <c r="E13" s="98">
        <v>320363.7</v>
      </c>
      <c r="F13" s="110">
        <v>0</v>
      </c>
      <c r="G13" s="98">
        <v>0</v>
      </c>
      <c r="H13" s="110">
        <f t="shared" si="0"/>
        <v>0</v>
      </c>
      <c r="I13" s="98"/>
      <c r="J13" s="78"/>
    </row>
    <row r="14" spans="1:10" s="96" customFormat="1" ht="12.75" hidden="1" x14ac:dyDescent="0.2">
      <c r="A14" s="56"/>
      <c r="B14" s="108" t="s">
        <v>768</v>
      </c>
      <c r="C14" s="97" t="s">
        <v>769</v>
      </c>
      <c r="D14" s="110">
        <v>-410000</v>
      </c>
      <c r="E14" s="98">
        <v>-401951.2</v>
      </c>
      <c r="F14" s="110">
        <v>0</v>
      </c>
      <c r="G14" s="98">
        <v>0</v>
      </c>
      <c r="H14" s="110">
        <f t="shared" si="0"/>
        <v>0</v>
      </c>
      <c r="I14" s="98"/>
      <c r="J14" s="78"/>
    </row>
    <row r="15" spans="1:10" s="96" customFormat="1" ht="12.75" hidden="1" x14ac:dyDescent="0.2">
      <c r="A15" s="56"/>
      <c r="B15" s="108" t="s">
        <v>770</v>
      </c>
      <c r="C15" s="97" t="s">
        <v>771</v>
      </c>
      <c r="D15" s="110">
        <v>3025000</v>
      </c>
      <c r="E15" s="98">
        <v>3029472.38</v>
      </c>
      <c r="F15" s="110">
        <v>0</v>
      </c>
      <c r="G15" s="98">
        <v>0</v>
      </c>
      <c r="H15" s="110">
        <f t="shared" si="0"/>
        <v>0</v>
      </c>
      <c r="I15" s="98"/>
      <c r="J15" s="78"/>
    </row>
    <row r="16" spans="1:10" s="96" customFormat="1" ht="12.75" hidden="1" x14ac:dyDescent="0.2">
      <c r="A16" s="56"/>
      <c r="B16" s="111" t="s">
        <v>772</v>
      </c>
      <c r="C16" s="97" t="s">
        <v>773</v>
      </c>
      <c r="D16" s="110">
        <v>0</v>
      </c>
      <c r="E16" s="98">
        <v>-2560</v>
      </c>
      <c r="F16" s="110">
        <v>0</v>
      </c>
      <c r="G16" s="98">
        <v>0</v>
      </c>
      <c r="H16" s="110">
        <f t="shared" si="0"/>
        <v>0</v>
      </c>
      <c r="I16" s="98"/>
      <c r="J16" s="78"/>
    </row>
    <row r="17" spans="1:10" s="96" customFormat="1" ht="12.75" hidden="1" x14ac:dyDescent="0.2">
      <c r="A17" s="56"/>
      <c r="B17" s="111" t="s">
        <v>774</v>
      </c>
      <c r="C17" s="97" t="s">
        <v>775</v>
      </c>
      <c r="D17" s="110">
        <v>0</v>
      </c>
      <c r="E17" s="98">
        <v>-24662</v>
      </c>
      <c r="F17" s="110">
        <v>0</v>
      </c>
      <c r="G17" s="98">
        <v>0</v>
      </c>
      <c r="H17" s="110">
        <f t="shared" si="0"/>
        <v>0</v>
      </c>
      <c r="I17" s="98"/>
      <c r="J17" s="78"/>
    </row>
    <row r="18" spans="1:10" s="96" customFormat="1" ht="12.75" hidden="1" x14ac:dyDescent="0.2">
      <c r="A18" s="56"/>
      <c r="B18" s="111" t="s">
        <v>776</v>
      </c>
      <c r="C18" s="97" t="s">
        <v>777</v>
      </c>
      <c r="D18" s="110">
        <v>355000</v>
      </c>
      <c r="E18" s="98">
        <v>354235.74</v>
      </c>
      <c r="F18" s="110">
        <v>0</v>
      </c>
      <c r="G18" s="98">
        <v>0</v>
      </c>
      <c r="H18" s="110">
        <f t="shared" si="0"/>
        <v>0</v>
      </c>
      <c r="I18" s="98"/>
      <c r="J18" s="78"/>
    </row>
    <row r="19" spans="1:10" s="96" customFormat="1" ht="12.75" hidden="1" x14ac:dyDescent="0.2">
      <c r="A19" s="56"/>
      <c r="B19" s="111" t="s">
        <v>778</v>
      </c>
      <c r="C19" s="97" t="s">
        <v>779</v>
      </c>
      <c r="D19" s="110">
        <v>0</v>
      </c>
      <c r="E19" s="98">
        <v>-39000</v>
      </c>
      <c r="F19" s="110">
        <v>0</v>
      </c>
      <c r="G19" s="98">
        <v>0</v>
      </c>
      <c r="H19" s="110">
        <f t="shared" si="0"/>
        <v>0</v>
      </c>
      <c r="I19" s="98"/>
      <c r="J19" s="78"/>
    </row>
    <row r="20" spans="1:10" s="96" customFormat="1" ht="12.75" hidden="1" x14ac:dyDescent="0.2">
      <c r="A20" s="56"/>
      <c r="B20" s="111" t="s">
        <v>780</v>
      </c>
      <c r="C20" s="97" t="s">
        <v>781</v>
      </c>
      <c r="D20" s="110">
        <v>-80000</v>
      </c>
      <c r="E20" s="98">
        <v>-80000</v>
      </c>
      <c r="F20" s="110">
        <v>0</v>
      </c>
      <c r="G20" s="98">
        <v>0</v>
      </c>
      <c r="H20" s="110">
        <f t="shared" si="0"/>
        <v>0</v>
      </c>
      <c r="I20" s="98"/>
      <c r="J20" s="78"/>
    </row>
    <row r="21" spans="1:10" s="96" customFormat="1" ht="12.75" hidden="1" x14ac:dyDescent="0.2">
      <c r="A21" s="56"/>
      <c r="B21" s="111" t="s">
        <v>782</v>
      </c>
      <c r="C21" s="97" t="s">
        <v>783</v>
      </c>
      <c r="D21" s="110">
        <v>-450000</v>
      </c>
      <c r="E21" s="98">
        <v>-465663.2</v>
      </c>
      <c r="F21" s="110">
        <v>0</v>
      </c>
      <c r="G21" s="98">
        <v>0</v>
      </c>
      <c r="H21" s="110">
        <f t="shared" si="0"/>
        <v>0</v>
      </c>
      <c r="I21" s="98"/>
      <c r="J21" s="78"/>
    </row>
    <row r="22" spans="1:10" s="96" customFormat="1" ht="12.75" hidden="1" x14ac:dyDescent="0.2">
      <c r="A22" s="56"/>
      <c r="B22" s="111" t="s">
        <v>784</v>
      </c>
      <c r="C22" s="97" t="s">
        <v>785</v>
      </c>
      <c r="D22" s="110">
        <v>-360000</v>
      </c>
      <c r="E22" s="98">
        <v>-376800</v>
      </c>
      <c r="F22" s="110">
        <v>0</v>
      </c>
      <c r="G22" s="98">
        <v>0</v>
      </c>
      <c r="H22" s="110">
        <f t="shared" si="0"/>
        <v>0</v>
      </c>
      <c r="I22" s="98"/>
      <c r="J22" s="78"/>
    </row>
    <row r="23" spans="1:10" s="96" customFormat="1" ht="12.75" hidden="1" x14ac:dyDescent="0.2">
      <c r="A23" s="56"/>
      <c r="B23" s="111" t="s">
        <v>786</v>
      </c>
      <c r="C23" s="97" t="s">
        <v>787</v>
      </c>
      <c r="D23" s="110">
        <v>-545000</v>
      </c>
      <c r="E23" s="98">
        <v>-521000</v>
      </c>
      <c r="F23" s="110">
        <v>0</v>
      </c>
      <c r="G23" s="98">
        <v>0</v>
      </c>
      <c r="H23" s="110">
        <f t="shared" si="0"/>
        <v>0</v>
      </c>
      <c r="I23" s="98"/>
      <c r="J23" s="78"/>
    </row>
    <row r="24" spans="1:10" s="96" customFormat="1" ht="12.75" hidden="1" x14ac:dyDescent="0.2">
      <c r="A24" s="56"/>
      <c r="B24" s="111" t="s">
        <v>788</v>
      </c>
      <c r="C24" s="97" t="s">
        <v>789</v>
      </c>
      <c r="D24" s="110">
        <v>0</v>
      </c>
      <c r="E24" s="98">
        <v>-10125</v>
      </c>
      <c r="F24" s="110">
        <v>0</v>
      </c>
      <c r="G24" s="98">
        <v>0</v>
      </c>
      <c r="H24" s="110">
        <f t="shared" si="0"/>
        <v>0</v>
      </c>
      <c r="I24" s="98"/>
      <c r="J24" s="78"/>
    </row>
    <row r="25" spans="1:10" s="96" customFormat="1" ht="12.75" hidden="1" x14ac:dyDescent="0.2">
      <c r="A25" s="56"/>
      <c r="B25" s="111" t="s">
        <v>790</v>
      </c>
      <c r="C25" s="97" t="s">
        <v>791</v>
      </c>
      <c r="D25" s="110">
        <v>-150000</v>
      </c>
      <c r="E25" s="98">
        <v>-141285.20000000001</v>
      </c>
      <c r="F25" s="110">
        <v>0</v>
      </c>
      <c r="G25" s="98">
        <v>0</v>
      </c>
      <c r="H25" s="110">
        <f t="shared" si="0"/>
        <v>0</v>
      </c>
      <c r="I25" s="98"/>
      <c r="J25" s="78"/>
    </row>
    <row r="26" spans="1:10" s="96" customFormat="1" ht="12.75" x14ac:dyDescent="0.2">
      <c r="A26" s="56"/>
      <c r="B26" s="111" t="s">
        <v>36</v>
      </c>
      <c r="C26" s="97" t="s">
        <v>37</v>
      </c>
      <c r="D26" s="110">
        <v>3100000</v>
      </c>
      <c r="E26" s="98">
        <v>3014982.92</v>
      </c>
      <c r="F26" s="110">
        <v>85017</v>
      </c>
      <c r="G26" s="98">
        <v>0</v>
      </c>
      <c r="H26" s="110">
        <f t="shared" si="0"/>
        <v>85017</v>
      </c>
      <c r="I26" s="98">
        <f>F26</f>
        <v>85017</v>
      </c>
      <c r="J26" s="78" t="s">
        <v>1199</v>
      </c>
    </row>
    <row r="27" spans="1:10" s="96" customFormat="1" ht="12.75" hidden="1" x14ac:dyDescent="0.2">
      <c r="A27" s="56"/>
      <c r="B27" s="111" t="s">
        <v>792</v>
      </c>
      <c r="C27" s="97" t="s">
        <v>793</v>
      </c>
      <c r="D27" s="110">
        <v>-25000</v>
      </c>
      <c r="E27" s="98">
        <v>-25000</v>
      </c>
      <c r="F27" s="110">
        <v>0</v>
      </c>
      <c r="G27" s="98">
        <v>0</v>
      </c>
      <c r="H27" s="110">
        <f t="shared" si="0"/>
        <v>0</v>
      </c>
      <c r="I27" s="228">
        <f t="shared" ref="I27:I36" si="1">F27</f>
        <v>0</v>
      </c>
      <c r="J27" s="78"/>
    </row>
    <row r="28" spans="1:10" s="96" customFormat="1" ht="12.75" hidden="1" x14ac:dyDescent="0.2">
      <c r="A28" s="56"/>
      <c r="B28" s="111" t="s">
        <v>794</v>
      </c>
      <c r="C28" s="97" t="s">
        <v>795</v>
      </c>
      <c r="D28" s="110">
        <v>-1200000</v>
      </c>
      <c r="E28" s="98">
        <v>-1200000</v>
      </c>
      <c r="F28" s="110">
        <v>0</v>
      </c>
      <c r="G28" s="98">
        <v>0</v>
      </c>
      <c r="H28" s="110">
        <f t="shared" si="0"/>
        <v>0</v>
      </c>
      <c r="I28" s="228">
        <f t="shared" si="1"/>
        <v>0</v>
      </c>
      <c r="J28" s="78"/>
    </row>
    <row r="29" spans="1:10" s="96" customFormat="1" ht="12.75" x14ac:dyDescent="0.2">
      <c r="A29" s="56"/>
      <c r="B29" s="111" t="s">
        <v>38</v>
      </c>
      <c r="C29" s="97" t="s">
        <v>39</v>
      </c>
      <c r="D29" s="110">
        <v>-2934930</v>
      </c>
      <c r="E29" s="98">
        <v>-3076362</v>
      </c>
      <c r="F29" s="110">
        <v>131160</v>
      </c>
      <c r="G29" s="98">
        <v>0</v>
      </c>
      <c r="H29" s="110">
        <f t="shared" si="0"/>
        <v>131160</v>
      </c>
      <c r="I29" s="228">
        <f t="shared" si="1"/>
        <v>131160</v>
      </c>
      <c r="J29" s="78" t="s">
        <v>1199</v>
      </c>
    </row>
    <row r="30" spans="1:10" s="96" customFormat="1" ht="12.75" hidden="1" x14ac:dyDescent="0.2">
      <c r="A30" s="56"/>
      <c r="B30" s="111" t="s">
        <v>796</v>
      </c>
      <c r="C30" s="97" t="s">
        <v>797</v>
      </c>
      <c r="D30" s="110">
        <v>1142000</v>
      </c>
      <c r="E30" s="98">
        <v>1134236.05</v>
      </c>
      <c r="F30" s="110">
        <v>0</v>
      </c>
      <c r="G30" s="98">
        <v>0</v>
      </c>
      <c r="H30" s="110">
        <f t="shared" si="0"/>
        <v>0</v>
      </c>
      <c r="I30" s="228">
        <f t="shared" si="1"/>
        <v>0</v>
      </c>
      <c r="J30" s="78"/>
    </row>
    <row r="31" spans="1:10" s="96" customFormat="1" ht="12.75" hidden="1" x14ac:dyDescent="0.2">
      <c r="A31" s="56"/>
      <c r="B31" s="111" t="s">
        <v>798</v>
      </c>
      <c r="C31" s="97" t="s">
        <v>799</v>
      </c>
      <c r="D31" s="110">
        <v>360000</v>
      </c>
      <c r="E31" s="98">
        <v>360067.46</v>
      </c>
      <c r="F31" s="110">
        <v>0</v>
      </c>
      <c r="G31" s="98">
        <v>0</v>
      </c>
      <c r="H31" s="110">
        <f t="shared" si="0"/>
        <v>0</v>
      </c>
      <c r="I31" s="228">
        <f t="shared" si="1"/>
        <v>0</v>
      </c>
      <c r="J31" s="78"/>
    </row>
    <row r="32" spans="1:10" s="96" customFormat="1" ht="12.75" hidden="1" x14ac:dyDescent="0.2">
      <c r="A32" s="56"/>
      <c r="B32" s="111" t="s">
        <v>800</v>
      </c>
      <c r="C32" s="97" t="s">
        <v>801</v>
      </c>
      <c r="D32" s="110">
        <v>0</v>
      </c>
      <c r="E32" s="98">
        <v>-5600</v>
      </c>
      <c r="F32" s="110">
        <v>0</v>
      </c>
      <c r="G32" s="98">
        <v>0</v>
      </c>
      <c r="H32" s="110">
        <f t="shared" si="0"/>
        <v>0</v>
      </c>
      <c r="I32" s="228">
        <f t="shared" si="1"/>
        <v>0</v>
      </c>
      <c r="J32" s="78"/>
    </row>
    <row r="33" spans="1:10" s="96" customFormat="1" ht="12.75" hidden="1" x14ac:dyDescent="0.2">
      <c r="A33" s="56"/>
      <c r="B33" s="112" t="s">
        <v>802</v>
      </c>
      <c r="C33" s="97" t="s">
        <v>803</v>
      </c>
      <c r="D33" s="110">
        <v>0</v>
      </c>
      <c r="E33" s="98">
        <v>57661.9</v>
      </c>
      <c r="F33" s="110">
        <v>0</v>
      </c>
      <c r="G33" s="98">
        <v>0</v>
      </c>
      <c r="H33" s="110">
        <f t="shared" si="0"/>
        <v>0</v>
      </c>
      <c r="I33" s="228">
        <f t="shared" si="1"/>
        <v>0</v>
      </c>
      <c r="J33" s="78"/>
    </row>
    <row r="34" spans="1:10" s="96" customFormat="1" ht="12.75" hidden="1" x14ac:dyDescent="0.2">
      <c r="A34" s="56"/>
      <c r="B34" s="112" t="s">
        <v>804</v>
      </c>
      <c r="C34" s="97" t="s">
        <v>805</v>
      </c>
      <c r="D34" s="110">
        <v>877000</v>
      </c>
      <c r="E34" s="98">
        <v>1081339.6499999999</v>
      </c>
      <c r="F34" s="110">
        <v>0</v>
      </c>
      <c r="G34" s="98">
        <v>0</v>
      </c>
      <c r="H34" s="110">
        <f t="shared" si="0"/>
        <v>0</v>
      </c>
      <c r="I34" s="228">
        <f t="shared" si="1"/>
        <v>0</v>
      </c>
      <c r="J34" s="78"/>
    </row>
    <row r="35" spans="1:10" s="96" customFormat="1" ht="12.75" x14ac:dyDescent="0.2">
      <c r="A35" s="56"/>
      <c r="B35" s="112" t="s">
        <v>613</v>
      </c>
      <c r="C35" s="97" t="s">
        <v>614</v>
      </c>
      <c r="D35" s="110">
        <v>0</v>
      </c>
      <c r="E35" s="98">
        <v>27500</v>
      </c>
      <c r="F35" s="110">
        <v>-27500</v>
      </c>
      <c r="G35" s="98">
        <v>0</v>
      </c>
      <c r="H35" s="110">
        <f t="shared" si="0"/>
        <v>-27500</v>
      </c>
      <c r="I35" s="228">
        <f t="shared" si="1"/>
        <v>-27500</v>
      </c>
      <c r="J35" s="78" t="s">
        <v>1199</v>
      </c>
    </row>
    <row r="36" spans="1:10" s="96" customFormat="1" ht="12.75" x14ac:dyDescent="0.2">
      <c r="A36" s="56"/>
      <c r="B36" s="112" t="s">
        <v>615</v>
      </c>
      <c r="C36" s="97" t="s">
        <v>616</v>
      </c>
      <c r="D36" s="110">
        <v>0</v>
      </c>
      <c r="E36" s="98">
        <v>311913</v>
      </c>
      <c r="F36" s="110">
        <v>310000</v>
      </c>
      <c r="G36" s="98">
        <v>311913</v>
      </c>
      <c r="H36" s="110">
        <f t="shared" si="0"/>
        <v>-1913</v>
      </c>
      <c r="I36" s="228">
        <f t="shared" si="1"/>
        <v>310000</v>
      </c>
      <c r="J36" s="78" t="s">
        <v>1199</v>
      </c>
    </row>
    <row r="37" spans="1:10" s="96" customFormat="1" ht="12.75" x14ac:dyDescent="0.2">
      <c r="A37" s="56"/>
      <c r="B37" s="112" t="s">
        <v>617</v>
      </c>
      <c r="C37" s="97" t="s">
        <v>618</v>
      </c>
      <c r="D37" s="110">
        <v>1218000</v>
      </c>
      <c r="E37" s="98">
        <v>6000</v>
      </c>
      <c r="F37" s="110">
        <v>0</v>
      </c>
      <c r="G37" s="98">
        <v>6000</v>
      </c>
      <c r="H37" s="110">
        <f t="shared" si="0"/>
        <v>-6000</v>
      </c>
      <c r="I37" s="228">
        <v>6000</v>
      </c>
      <c r="J37" s="78" t="s">
        <v>1199</v>
      </c>
    </row>
    <row r="38" spans="1:10" s="96" customFormat="1" ht="12.75" x14ac:dyDescent="0.2">
      <c r="A38" s="56"/>
      <c r="B38" s="112" t="s">
        <v>619</v>
      </c>
      <c r="C38" s="97" t="s">
        <v>620</v>
      </c>
      <c r="D38" s="110">
        <v>1490000</v>
      </c>
      <c r="E38" s="98">
        <v>1828721.5</v>
      </c>
      <c r="F38" s="110">
        <v>1490000</v>
      </c>
      <c r="G38" s="98">
        <v>1828721.5</v>
      </c>
      <c r="H38" s="110">
        <f t="shared" ref="H38:H69" si="2">SUM(F38-G38)</f>
        <v>-338721.5</v>
      </c>
      <c r="I38" s="228">
        <f>G38</f>
        <v>1828721.5</v>
      </c>
      <c r="J38" s="78" t="s">
        <v>1199</v>
      </c>
    </row>
    <row r="39" spans="1:10" s="96" customFormat="1" ht="12.75" x14ac:dyDescent="0.2">
      <c r="A39" s="56"/>
      <c r="B39" s="112" t="s">
        <v>621</v>
      </c>
      <c r="C39" s="97" t="s">
        <v>622</v>
      </c>
      <c r="D39" s="110">
        <v>3087620</v>
      </c>
      <c r="E39" s="98">
        <v>0</v>
      </c>
      <c r="F39" s="110">
        <v>3087620</v>
      </c>
      <c r="G39" s="98">
        <v>0</v>
      </c>
      <c r="H39" s="110">
        <f t="shared" si="2"/>
        <v>3087620</v>
      </c>
      <c r="I39" s="98">
        <f>F39</f>
        <v>3087620</v>
      </c>
      <c r="J39" s="78" t="s">
        <v>1198</v>
      </c>
    </row>
    <row r="40" spans="1:10" s="96" customFormat="1" ht="12.75" hidden="1" x14ac:dyDescent="0.2">
      <c r="A40" s="56"/>
      <c r="B40" s="111" t="s">
        <v>806</v>
      </c>
      <c r="C40" s="97" t="s">
        <v>807</v>
      </c>
      <c r="D40" s="110">
        <v>600000</v>
      </c>
      <c r="E40" s="98">
        <v>982842.4</v>
      </c>
      <c r="F40" s="110">
        <v>0</v>
      </c>
      <c r="G40" s="98">
        <v>0</v>
      </c>
      <c r="H40" s="110">
        <f t="shared" si="2"/>
        <v>0</v>
      </c>
      <c r="I40" s="98"/>
      <c r="J40" s="78"/>
    </row>
    <row r="41" spans="1:10" s="96" customFormat="1" ht="12.75" hidden="1" x14ac:dyDescent="0.2">
      <c r="A41" s="56"/>
      <c r="B41" s="111" t="s">
        <v>808</v>
      </c>
      <c r="C41" s="97" t="s">
        <v>809</v>
      </c>
      <c r="D41" s="110">
        <v>63560</v>
      </c>
      <c r="E41" s="98">
        <v>63560</v>
      </c>
      <c r="F41" s="110">
        <v>0</v>
      </c>
      <c r="G41" s="98">
        <v>0</v>
      </c>
      <c r="H41" s="110">
        <f t="shared" si="2"/>
        <v>0</v>
      </c>
      <c r="I41" s="98"/>
      <c r="J41" s="78"/>
    </row>
    <row r="42" spans="1:10" s="96" customFormat="1" ht="12.75" hidden="1" x14ac:dyDescent="0.2">
      <c r="A42" s="56"/>
      <c r="B42" s="108" t="s">
        <v>810</v>
      </c>
      <c r="C42" s="97" t="s">
        <v>811</v>
      </c>
      <c r="D42" s="110">
        <v>6383901</v>
      </c>
      <c r="E42" s="98">
        <v>6383613.0099999998</v>
      </c>
      <c r="F42" s="110">
        <v>0</v>
      </c>
      <c r="G42" s="98">
        <v>0</v>
      </c>
      <c r="H42" s="110">
        <f t="shared" si="2"/>
        <v>0</v>
      </c>
      <c r="I42" s="98"/>
      <c r="J42" s="78"/>
    </row>
    <row r="43" spans="1:10" s="96" customFormat="1" ht="12.75" x14ac:dyDescent="0.2">
      <c r="A43" s="56"/>
      <c r="B43" s="111" t="s">
        <v>40</v>
      </c>
      <c r="C43" s="97" t="s">
        <v>812</v>
      </c>
      <c r="D43" s="110">
        <v>522314</v>
      </c>
      <c r="E43" s="98">
        <v>1058440.82</v>
      </c>
      <c r="F43" s="110">
        <v>0</v>
      </c>
      <c r="G43" s="98">
        <v>194349.4</v>
      </c>
      <c r="H43" s="110">
        <f t="shared" si="2"/>
        <v>-194349.4</v>
      </c>
      <c r="I43" s="98"/>
      <c r="J43" s="78" t="s">
        <v>1199</v>
      </c>
    </row>
    <row r="44" spans="1:10" s="96" customFormat="1" ht="12.75" hidden="1" x14ac:dyDescent="0.2">
      <c r="A44" s="56"/>
      <c r="B44" s="111" t="s">
        <v>813</v>
      </c>
      <c r="C44" s="97" t="s">
        <v>814</v>
      </c>
      <c r="D44" s="110">
        <v>0</v>
      </c>
      <c r="E44" s="98">
        <v>-201897.5</v>
      </c>
      <c r="F44" s="110">
        <v>0</v>
      </c>
      <c r="G44" s="98">
        <v>0</v>
      </c>
      <c r="H44" s="110">
        <f t="shared" si="2"/>
        <v>0</v>
      </c>
      <c r="I44" s="98"/>
      <c r="J44" s="78"/>
    </row>
    <row r="45" spans="1:10" s="96" customFormat="1" ht="12.75" x14ac:dyDescent="0.2">
      <c r="A45" s="56"/>
      <c r="B45" s="111" t="s">
        <v>41</v>
      </c>
      <c r="C45" s="97" t="s">
        <v>815</v>
      </c>
      <c r="D45" s="110">
        <v>162635</v>
      </c>
      <c r="E45" s="98">
        <v>-270918.27</v>
      </c>
      <c r="F45" s="110">
        <v>409562</v>
      </c>
      <c r="G45" s="98">
        <v>-23991.83</v>
      </c>
      <c r="H45" s="110">
        <f t="shared" si="2"/>
        <v>433553.83</v>
      </c>
      <c r="I45" s="98"/>
      <c r="J45" s="78" t="s">
        <v>1199</v>
      </c>
    </row>
    <row r="46" spans="1:10" s="96" customFormat="1" ht="12.75" hidden="1" x14ac:dyDescent="0.2">
      <c r="A46" s="56"/>
      <c r="B46" s="108" t="s">
        <v>816</v>
      </c>
      <c r="C46" s="97" t="s">
        <v>817</v>
      </c>
      <c r="D46" s="110">
        <v>-383000</v>
      </c>
      <c r="E46" s="98">
        <v>-380019.4</v>
      </c>
      <c r="F46" s="110">
        <v>0</v>
      </c>
      <c r="G46" s="98">
        <v>0</v>
      </c>
      <c r="H46" s="110">
        <f t="shared" si="2"/>
        <v>0</v>
      </c>
      <c r="I46" s="98"/>
      <c r="J46" s="78" t="s">
        <v>1199</v>
      </c>
    </row>
    <row r="47" spans="1:10" s="96" customFormat="1" ht="12.75" hidden="1" x14ac:dyDescent="0.2">
      <c r="A47" s="56"/>
      <c r="B47" s="108" t="s">
        <v>818</v>
      </c>
      <c r="C47" s="97" t="s">
        <v>819</v>
      </c>
      <c r="D47" s="110">
        <v>-400000</v>
      </c>
      <c r="E47" s="98">
        <v>-397168.48</v>
      </c>
      <c r="F47" s="110">
        <v>0</v>
      </c>
      <c r="G47" s="98">
        <v>0</v>
      </c>
      <c r="H47" s="110">
        <f t="shared" si="2"/>
        <v>0</v>
      </c>
      <c r="I47" s="98"/>
      <c r="J47" s="78" t="s">
        <v>1199</v>
      </c>
    </row>
    <row r="48" spans="1:10" s="96" customFormat="1" ht="12.75" hidden="1" x14ac:dyDescent="0.2">
      <c r="A48" s="56"/>
      <c r="B48" s="111" t="s">
        <v>820</v>
      </c>
      <c r="C48" s="97" t="s">
        <v>821</v>
      </c>
      <c r="D48" s="110">
        <v>410000</v>
      </c>
      <c r="E48" s="98">
        <v>424107</v>
      </c>
      <c r="F48" s="110">
        <v>0</v>
      </c>
      <c r="G48" s="98">
        <v>0</v>
      </c>
      <c r="H48" s="110">
        <f t="shared" si="2"/>
        <v>0</v>
      </c>
      <c r="I48" s="98"/>
      <c r="J48" s="78" t="s">
        <v>1199</v>
      </c>
    </row>
    <row r="49" spans="1:10" s="96" customFormat="1" ht="12.75" hidden="1" x14ac:dyDescent="0.2">
      <c r="A49" s="56"/>
      <c r="B49" s="111" t="s">
        <v>822</v>
      </c>
      <c r="C49" s="97" t="s">
        <v>823</v>
      </c>
      <c r="D49" s="110">
        <v>-117000</v>
      </c>
      <c r="E49" s="98">
        <v>-120108.74</v>
      </c>
      <c r="F49" s="110">
        <v>0</v>
      </c>
      <c r="G49" s="98">
        <v>0</v>
      </c>
      <c r="H49" s="110">
        <f t="shared" si="2"/>
        <v>0</v>
      </c>
      <c r="I49" s="98"/>
      <c r="J49" s="78" t="s">
        <v>1199</v>
      </c>
    </row>
    <row r="50" spans="1:10" s="96" customFormat="1" ht="12.75" hidden="1" x14ac:dyDescent="0.2">
      <c r="A50" s="56"/>
      <c r="B50" s="108" t="s">
        <v>824</v>
      </c>
      <c r="C50" s="102" t="s">
        <v>825</v>
      </c>
      <c r="D50" s="110">
        <v>447853</v>
      </c>
      <c r="E50" s="98">
        <v>301464.88</v>
      </c>
      <c r="F50" s="110">
        <v>0</v>
      </c>
      <c r="G50" s="98">
        <v>0</v>
      </c>
      <c r="H50" s="110">
        <f t="shared" si="2"/>
        <v>0</v>
      </c>
      <c r="I50" s="98"/>
      <c r="J50" s="78" t="s">
        <v>1199</v>
      </c>
    </row>
    <row r="51" spans="1:10" ht="12.75" hidden="1" x14ac:dyDescent="0.2">
      <c r="A51" s="56"/>
      <c r="B51" s="108" t="s">
        <v>826</v>
      </c>
      <c r="C51" s="97" t="s">
        <v>827</v>
      </c>
      <c r="D51" s="110">
        <v>6276320</v>
      </c>
      <c r="E51" s="98">
        <v>6276322.3600000003</v>
      </c>
      <c r="F51" s="110">
        <v>0</v>
      </c>
      <c r="G51" s="98">
        <v>0</v>
      </c>
      <c r="H51" s="110">
        <f t="shared" si="2"/>
        <v>0</v>
      </c>
      <c r="I51" s="98"/>
      <c r="J51" s="78" t="s">
        <v>1199</v>
      </c>
    </row>
    <row r="52" spans="1:10" s="47" customFormat="1" ht="12.75" hidden="1" x14ac:dyDescent="0.2">
      <c r="A52" s="56"/>
      <c r="B52" s="111" t="s">
        <v>828</v>
      </c>
      <c r="C52" s="97" t="s">
        <v>829</v>
      </c>
      <c r="D52" s="110">
        <v>2452600</v>
      </c>
      <c r="E52" s="98">
        <v>2580256.5299999998</v>
      </c>
      <c r="F52" s="110">
        <v>0</v>
      </c>
      <c r="G52" s="98">
        <v>0</v>
      </c>
      <c r="H52" s="110">
        <f t="shared" si="2"/>
        <v>0</v>
      </c>
      <c r="I52" s="98"/>
      <c r="J52" s="78" t="s">
        <v>1199</v>
      </c>
    </row>
    <row r="53" spans="1:10" s="47" customFormat="1" ht="12.75" x14ac:dyDescent="0.2">
      <c r="A53" s="56"/>
      <c r="B53" s="111" t="s">
        <v>42</v>
      </c>
      <c r="C53" s="97" t="s">
        <v>830</v>
      </c>
      <c r="D53" s="110">
        <v>0</v>
      </c>
      <c r="E53" s="98">
        <v>4435327.3600000003</v>
      </c>
      <c r="F53" s="110">
        <v>311423</v>
      </c>
      <c r="G53" s="98">
        <v>547130.80000000005</v>
      </c>
      <c r="H53" s="110">
        <f t="shared" si="2"/>
        <v>-235707.80000000005</v>
      </c>
      <c r="I53" s="98"/>
      <c r="J53" s="78" t="s">
        <v>1199</v>
      </c>
    </row>
    <row r="54" spans="1:10" s="47" customFormat="1" ht="12.75" hidden="1" x14ac:dyDescent="0.2">
      <c r="A54" s="56"/>
      <c r="B54" s="108" t="s">
        <v>831</v>
      </c>
      <c r="C54" s="97" t="s">
        <v>832</v>
      </c>
      <c r="D54" s="110">
        <v>8000000</v>
      </c>
      <c r="E54" s="98">
        <v>8001163.0899999999</v>
      </c>
      <c r="F54" s="110">
        <v>0</v>
      </c>
      <c r="G54" s="98">
        <v>0</v>
      </c>
      <c r="H54" s="110">
        <f t="shared" si="2"/>
        <v>0</v>
      </c>
      <c r="I54" s="98"/>
      <c r="J54" s="78" t="s">
        <v>1199</v>
      </c>
    </row>
    <row r="55" spans="1:10" s="96" customFormat="1" ht="12.75" hidden="1" x14ac:dyDescent="0.2">
      <c r="A55" s="56"/>
      <c r="B55" s="108" t="s">
        <v>833</v>
      </c>
      <c r="C55" s="97" t="s">
        <v>834</v>
      </c>
      <c r="D55" s="110">
        <v>0</v>
      </c>
      <c r="E55" s="98">
        <v>0</v>
      </c>
      <c r="F55" s="110">
        <v>0</v>
      </c>
      <c r="G55" s="98">
        <v>0</v>
      </c>
      <c r="H55" s="110">
        <f t="shared" si="2"/>
        <v>0</v>
      </c>
      <c r="I55" s="98"/>
      <c r="J55" s="78" t="s">
        <v>1199</v>
      </c>
    </row>
    <row r="56" spans="1:10" s="96" customFormat="1" ht="12.75" hidden="1" x14ac:dyDescent="0.2">
      <c r="A56" s="56"/>
      <c r="B56" s="108" t="s">
        <v>835</v>
      </c>
      <c r="C56" s="97" t="s">
        <v>836</v>
      </c>
      <c r="D56" s="110">
        <v>0</v>
      </c>
      <c r="E56" s="98">
        <v>4000</v>
      </c>
      <c r="F56" s="110">
        <v>0</v>
      </c>
      <c r="G56" s="98">
        <v>0</v>
      </c>
      <c r="H56" s="110">
        <f t="shared" si="2"/>
        <v>0</v>
      </c>
      <c r="I56" s="98"/>
      <c r="J56" s="78" t="s">
        <v>1199</v>
      </c>
    </row>
    <row r="57" spans="1:10" s="96" customFormat="1" ht="12.75" hidden="1" x14ac:dyDescent="0.2">
      <c r="A57" s="56"/>
      <c r="B57" s="111" t="s">
        <v>837</v>
      </c>
      <c r="C57" s="97" t="s">
        <v>838</v>
      </c>
      <c r="D57" s="110">
        <v>-627500</v>
      </c>
      <c r="E57" s="98">
        <v>-621992.81000000006</v>
      </c>
      <c r="F57" s="110">
        <v>0</v>
      </c>
      <c r="G57" s="98">
        <v>0</v>
      </c>
      <c r="H57" s="110">
        <f t="shared" si="2"/>
        <v>0</v>
      </c>
      <c r="I57" s="98"/>
      <c r="J57" s="78" t="s">
        <v>1199</v>
      </c>
    </row>
    <row r="58" spans="1:10" s="96" customFormat="1" ht="12.75" x14ac:dyDescent="0.2">
      <c r="A58" s="56"/>
      <c r="B58" s="111" t="s">
        <v>839</v>
      </c>
      <c r="C58" s="97" t="s">
        <v>840</v>
      </c>
      <c r="D58" s="110">
        <v>0</v>
      </c>
      <c r="E58" s="98">
        <v>189529.9</v>
      </c>
      <c r="F58" s="110">
        <v>2746620</v>
      </c>
      <c r="G58" s="98">
        <v>56129.9</v>
      </c>
      <c r="H58" s="110">
        <f t="shared" si="2"/>
        <v>2690490.1</v>
      </c>
      <c r="I58" s="98">
        <f t="shared" ref="I58:I75" si="3">F58</f>
        <v>2746620</v>
      </c>
      <c r="J58" s="78" t="s">
        <v>1199</v>
      </c>
    </row>
    <row r="59" spans="1:10" s="96" customFormat="1" ht="12.75" hidden="1" x14ac:dyDescent="0.2">
      <c r="A59" s="56"/>
      <c r="B59" s="111" t="s">
        <v>841</v>
      </c>
      <c r="C59" s="97" t="s">
        <v>842</v>
      </c>
      <c r="D59" s="110">
        <v>-618500</v>
      </c>
      <c r="E59" s="98">
        <v>-615440</v>
      </c>
      <c r="F59" s="110">
        <v>0</v>
      </c>
      <c r="G59" s="98">
        <v>0</v>
      </c>
      <c r="H59" s="110">
        <f t="shared" si="2"/>
        <v>0</v>
      </c>
      <c r="I59" s="228">
        <f t="shared" si="3"/>
        <v>0</v>
      </c>
      <c r="J59" s="78"/>
    </row>
    <row r="60" spans="1:10" s="96" customFormat="1" ht="12.75" hidden="1" x14ac:dyDescent="0.2">
      <c r="A60" s="56"/>
      <c r="B60" s="111" t="s">
        <v>843</v>
      </c>
      <c r="C60" s="97" t="s">
        <v>844</v>
      </c>
      <c r="D60" s="110">
        <v>440000</v>
      </c>
      <c r="E60" s="98">
        <v>440432</v>
      </c>
      <c r="F60" s="110">
        <v>0</v>
      </c>
      <c r="G60" s="98">
        <v>0</v>
      </c>
      <c r="H60" s="110">
        <f t="shared" si="2"/>
        <v>0</v>
      </c>
      <c r="I60" s="228">
        <f t="shared" si="3"/>
        <v>0</v>
      </c>
      <c r="J60" s="78"/>
    </row>
    <row r="61" spans="1:10" s="96" customFormat="1" ht="12.75" hidden="1" x14ac:dyDescent="0.2">
      <c r="A61" s="56"/>
      <c r="B61" s="111" t="s">
        <v>845</v>
      </c>
      <c r="C61" s="97" t="s">
        <v>846</v>
      </c>
      <c r="D61" s="110">
        <v>-1393500</v>
      </c>
      <c r="E61" s="98">
        <v>-1388918.47</v>
      </c>
      <c r="F61" s="110">
        <v>0</v>
      </c>
      <c r="G61" s="98">
        <v>0</v>
      </c>
      <c r="H61" s="110">
        <f t="shared" si="2"/>
        <v>0</v>
      </c>
      <c r="I61" s="228">
        <f t="shared" si="3"/>
        <v>0</v>
      </c>
      <c r="J61" s="78"/>
    </row>
    <row r="62" spans="1:10" s="96" customFormat="1" ht="12.75" hidden="1" x14ac:dyDescent="0.2">
      <c r="A62" s="56"/>
      <c r="B62" s="111" t="s">
        <v>847</v>
      </c>
      <c r="C62" s="97" t="s">
        <v>848</v>
      </c>
      <c r="D62" s="110">
        <v>283000</v>
      </c>
      <c r="E62" s="98">
        <v>261746</v>
      </c>
      <c r="F62" s="110">
        <v>0</v>
      </c>
      <c r="G62" s="98">
        <v>0</v>
      </c>
      <c r="H62" s="110">
        <f t="shared" si="2"/>
        <v>0</v>
      </c>
      <c r="I62" s="228">
        <f t="shared" si="3"/>
        <v>0</v>
      </c>
      <c r="J62" s="78"/>
    </row>
    <row r="63" spans="1:10" s="96" customFormat="1" ht="12.75" hidden="1" x14ac:dyDescent="0.2">
      <c r="A63" s="56"/>
      <c r="B63" s="111" t="s">
        <v>849</v>
      </c>
      <c r="C63" s="97" t="s">
        <v>850</v>
      </c>
      <c r="D63" s="110">
        <v>262000</v>
      </c>
      <c r="E63" s="98">
        <v>275348</v>
      </c>
      <c r="F63" s="110">
        <v>0</v>
      </c>
      <c r="G63" s="98">
        <v>0</v>
      </c>
      <c r="H63" s="110">
        <f t="shared" si="2"/>
        <v>0</v>
      </c>
      <c r="I63" s="228">
        <f t="shared" si="3"/>
        <v>0</v>
      </c>
      <c r="J63" s="78"/>
    </row>
    <row r="64" spans="1:10" s="96" customFormat="1" ht="12.75" hidden="1" x14ac:dyDescent="0.2">
      <c r="A64" s="56"/>
      <c r="B64" s="111" t="s">
        <v>851</v>
      </c>
      <c r="C64" s="97" t="s">
        <v>852</v>
      </c>
      <c r="D64" s="110">
        <v>-388200</v>
      </c>
      <c r="E64" s="98">
        <v>-473100</v>
      </c>
      <c r="F64" s="110">
        <v>0</v>
      </c>
      <c r="G64" s="98">
        <v>0</v>
      </c>
      <c r="H64" s="110">
        <f t="shared" si="2"/>
        <v>0</v>
      </c>
      <c r="I64" s="228">
        <f t="shared" si="3"/>
        <v>0</v>
      </c>
      <c r="J64" s="78"/>
    </row>
    <row r="65" spans="1:10" s="96" customFormat="1" ht="12.75" hidden="1" x14ac:dyDescent="0.2">
      <c r="A65" s="56"/>
      <c r="B65" s="111" t="s">
        <v>853</v>
      </c>
      <c r="C65" s="97" t="s">
        <v>854</v>
      </c>
      <c r="D65" s="110">
        <v>-461600</v>
      </c>
      <c r="E65" s="98">
        <v>-463077</v>
      </c>
      <c r="F65" s="110">
        <v>0</v>
      </c>
      <c r="G65" s="98">
        <v>0</v>
      </c>
      <c r="H65" s="110">
        <f t="shared" si="2"/>
        <v>0</v>
      </c>
      <c r="I65" s="228">
        <f t="shared" si="3"/>
        <v>0</v>
      </c>
      <c r="J65" s="78"/>
    </row>
    <row r="66" spans="1:10" s="96" customFormat="1" ht="12.75" hidden="1" x14ac:dyDescent="0.2">
      <c r="A66" s="56"/>
      <c r="B66" s="111" t="s">
        <v>855</v>
      </c>
      <c r="C66" s="97" t="s">
        <v>856</v>
      </c>
      <c r="D66" s="110">
        <v>0</v>
      </c>
      <c r="E66" s="98">
        <v>0</v>
      </c>
      <c r="F66" s="110">
        <v>0</v>
      </c>
      <c r="G66" s="98">
        <v>0</v>
      </c>
      <c r="H66" s="110">
        <f t="shared" si="2"/>
        <v>0</v>
      </c>
      <c r="I66" s="228">
        <f t="shared" si="3"/>
        <v>0</v>
      </c>
      <c r="J66" s="78"/>
    </row>
    <row r="67" spans="1:10" s="96" customFormat="1" ht="12.75" x14ac:dyDescent="0.2">
      <c r="A67" s="56"/>
      <c r="B67" s="111" t="s">
        <v>43</v>
      </c>
      <c r="C67" s="97" t="s">
        <v>857</v>
      </c>
      <c r="D67" s="110">
        <v>-2200000</v>
      </c>
      <c r="E67" s="98">
        <v>-471474</v>
      </c>
      <c r="F67" s="110">
        <v>-1728526</v>
      </c>
      <c r="G67" s="98">
        <v>0</v>
      </c>
      <c r="H67" s="110">
        <f t="shared" si="2"/>
        <v>-1728526</v>
      </c>
      <c r="I67" s="228">
        <f t="shared" si="3"/>
        <v>-1728526</v>
      </c>
      <c r="J67" s="78" t="s">
        <v>1199</v>
      </c>
    </row>
    <row r="68" spans="1:10" s="96" customFormat="1" ht="12.75" hidden="1" x14ac:dyDescent="0.2">
      <c r="A68" s="56"/>
      <c r="B68" s="111" t="s">
        <v>858</v>
      </c>
      <c r="C68" s="97" t="s">
        <v>859</v>
      </c>
      <c r="D68" s="110">
        <v>979189</v>
      </c>
      <c r="E68" s="98">
        <v>1939146.85</v>
      </c>
      <c r="F68" s="110">
        <v>0</v>
      </c>
      <c r="G68" s="98">
        <v>0</v>
      </c>
      <c r="H68" s="110">
        <f t="shared" si="2"/>
        <v>0</v>
      </c>
      <c r="I68" s="228">
        <f t="shared" si="3"/>
        <v>0</v>
      </c>
      <c r="J68" s="78"/>
    </row>
    <row r="69" spans="1:10" s="96" customFormat="1" ht="12.75" hidden="1" x14ac:dyDescent="0.2">
      <c r="A69" s="56"/>
      <c r="B69" s="111" t="s">
        <v>860</v>
      </c>
      <c r="C69" s="97" t="s">
        <v>861</v>
      </c>
      <c r="D69" s="110">
        <v>90000</v>
      </c>
      <c r="E69" s="98">
        <v>84046.23</v>
      </c>
      <c r="F69" s="110">
        <v>0</v>
      </c>
      <c r="G69" s="98">
        <v>0</v>
      </c>
      <c r="H69" s="110">
        <f t="shared" si="2"/>
        <v>0</v>
      </c>
      <c r="I69" s="228">
        <f t="shared" si="3"/>
        <v>0</v>
      </c>
      <c r="J69" s="78"/>
    </row>
    <row r="70" spans="1:10" s="96" customFormat="1" ht="12.75" hidden="1" x14ac:dyDescent="0.2">
      <c r="A70" s="56"/>
      <c r="B70" s="111" t="s">
        <v>862</v>
      </c>
      <c r="C70" s="97" t="s">
        <v>863</v>
      </c>
      <c r="D70" s="110">
        <v>100000</v>
      </c>
      <c r="E70" s="98">
        <v>71158.2</v>
      </c>
      <c r="F70" s="110">
        <v>0</v>
      </c>
      <c r="G70" s="98">
        <v>0</v>
      </c>
      <c r="H70" s="110">
        <f t="shared" ref="H70:H101" si="4">SUM(F70-G70)</f>
        <v>0</v>
      </c>
      <c r="I70" s="228">
        <f t="shared" si="3"/>
        <v>0</v>
      </c>
      <c r="J70" s="78"/>
    </row>
    <row r="71" spans="1:10" s="96" customFormat="1" ht="12.75" hidden="1" x14ac:dyDescent="0.2">
      <c r="A71" s="56"/>
      <c r="B71" s="111" t="s">
        <v>864</v>
      </c>
      <c r="C71" s="97" t="s">
        <v>865</v>
      </c>
      <c r="D71" s="110">
        <v>-2470000</v>
      </c>
      <c r="E71" s="98">
        <v>-2483850</v>
      </c>
      <c r="F71" s="110">
        <v>0</v>
      </c>
      <c r="G71" s="98">
        <v>0</v>
      </c>
      <c r="H71" s="110">
        <f t="shared" si="4"/>
        <v>0</v>
      </c>
      <c r="I71" s="228">
        <f t="shared" si="3"/>
        <v>0</v>
      </c>
      <c r="J71" s="78"/>
    </row>
    <row r="72" spans="1:10" s="96" customFormat="1" ht="12.75" hidden="1" x14ac:dyDescent="0.2">
      <c r="A72" s="56"/>
      <c r="B72" s="111" t="s">
        <v>866</v>
      </c>
      <c r="C72" s="97" t="s">
        <v>867</v>
      </c>
      <c r="D72" s="110">
        <v>190000</v>
      </c>
      <c r="E72" s="98">
        <v>160916</v>
      </c>
      <c r="F72" s="110">
        <v>0</v>
      </c>
      <c r="G72" s="98">
        <v>0</v>
      </c>
      <c r="H72" s="110">
        <f t="shared" si="4"/>
        <v>0</v>
      </c>
      <c r="I72" s="228">
        <f t="shared" si="3"/>
        <v>0</v>
      </c>
      <c r="J72" s="78"/>
    </row>
    <row r="73" spans="1:10" s="96" customFormat="1" ht="12.75" hidden="1" x14ac:dyDescent="0.2">
      <c r="A73" s="56"/>
      <c r="B73" s="111" t="s">
        <v>868</v>
      </c>
      <c r="C73" s="97" t="s">
        <v>869</v>
      </c>
      <c r="D73" s="110">
        <v>-356800</v>
      </c>
      <c r="E73" s="98">
        <v>-356735</v>
      </c>
      <c r="F73" s="110">
        <v>0</v>
      </c>
      <c r="G73" s="98">
        <v>0</v>
      </c>
      <c r="H73" s="110">
        <f t="shared" si="4"/>
        <v>0</v>
      </c>
      <c r="I73" s="228">
        <f t="shared" si="3"/>
        <v>0</v>
      </c>
      <c r="J73" s="78"/>
    </row>
    <row r="74" spans="1:10" s="96" customFormat="1" ht="12.75" hidden="1" x14ac:dyDescent="0.2">
      <c r="A74" s="56"/>
      <c r="B74" s="111" t="s">
        <v>870</v>
      </c>
      <c r="C74" s="97" t="s">
        <v>871</v>
      </c>
      <c r="D74" s="110">
        <v>260000</v>
      </c>
      <c r="E74" s="98">
        <v>322853.2</v>
      </c>
      <c r="F74" s="110">
        <v>0</v>
      </c>
      <c r="G74" s="98">
        <v>0</v>
      </c>
      <c r="H74" s="110">
        <f t="shared" si="4"/>
        <v>0</v>
      </c>
      <c r="I74" s="228">
        <f t="shared" si="3"/>
        <v>0</v>
      </c>
      <c r="J74" s="78"/>
    </row>
    <row r="75" spans="1:10" s="96" customFormat="1" ht="12.75" x14ac:dyDescent="0.2">
      <c r="A75" s="56"/>
      <c r="B75" s="111" t="s">
        <v>44</v>
      </c>
      <c r="C75" s="97" t="s">
        <v>45</v>
      </c>
      <c r="D75" s="110">
        <v>-29040000</v>
      </c>
      <c r="E75" s="98">
        <v>-29039279.390000001</v>
      </c>
      <c r="F75" s="110">
        <v>-29096963</v>
      </c>
      <c r="G75" s="98">
        <v>-29096241.890000001</v>
      </c>
      <c r="H75" s="110">
        <f t="shared" si="4"/>
        <v>-721.10999999940395</v>
      </c>
      <c r="I75" s="228">
        <f t="shared" si="3"/>
        <v>-29096963</v>
      </c>
      <c r="J75" s="78" t="s">
        <v>1199</v>
      </c>
    </row>
    <row r="76" spans="1:10" s="96" customFormat="1" ht="12.75" hidden="1" x14ac:dyDescent="0.2">
      <c r="A76" s="56"/>
      <c r="B76" s="111" t="s">
        <v>872</v>
      </c>
      <c r="C76" s="97" t="s">
        <v>873</v>
      </c>
      <c r="D76" s="110">
        <v>-62000</v>
      </c>
      <c r="E76" s="98">
        <v>-61660</v>
      </c>
      <c r="F76" s="110">
        <v>0</v>
      </c>
      <c r="G76" s="98">
        <v>0</v>
      </c>
      <c r="H76" s="110">
        <f t="shared" si="4"/>
        <v>0</v>
      </c>
      <c r="I76" s="228">
        <f t="shared" ref="I76:I88" si="5">F76</f>
        <v>0</v>
      </c>
      <c r="J76" s="78"/>
    </row>
    <row r="77" spans="1:10" s="96" customFormat="1" ht="12.75" x14ac:dyDescent="0.2">
      <c r="A77" s="56"/>
      <c r="B77" s="111" t="s">
        <v>46</v>
      </c>
      <c r="C77" s="97" t="s">
        <v>47</v>
      </c>
      <c r="D77" s="110">
        <v>-2275000</v>
      </c>
      <c r="E77" s="98">
        <v>-2251830</v>
      </c>
      <c r="F77" s="110">
        <v>-23170</v>
      </c>
      <c r="G77" s="98">
        <v>0</v>
      </c>
      <c r="H77" s="110">
        <f t="shared" si="4"/>
        <v>-23170</v>
      </c>
      <c r="I77" s="228">
        <f t="shared" si="5"/>
        <v>-23170</v>
      </c>
      <c r="J77" s="78" t="s">
        <v>1199</v>
      </c>
    </row>
    <row r="78" spans="1:10" s="96" customFormat="1" ht="12.75" hidden="1" x14ac:dyDescent="0.2">
      <c r="A78" s="56"/>
      <c r="B78" s="111" t="s">
        <v>874</v>
      </c>
      <c r="C78" s="97" t="s">
        <v>875</v>
      </c>
      <c r="D78" s="110">
        <v>310000</v>
      </c>
      <c r="E78" s="98">
        <v>221842.6</v>
      </c>
      <c r="F78" s="110">
        <v>0</v>
      </c>
      <c r="G78" s="98">
        <v>0</v>
      </c>
      <c r="H78" s="110">
        <f t="shared" si="4"/>
        <v>0</v>
      </c>
      <c r="I78" s="228">
        <f t="shared" si="5"/>
        <v>0</v>
      </c>
      <c r="J78" s="78"/>
    </row>
    <row r="79" spans="1:10" s="96" customFormat="1" ht="12.75" hidden="1" x14ac:dyDescent="0.2">
      <c r="A79" s="56"/>
      <c r="B79" s="111" t="s">
        <v>876</v>
      </c>
      <c r="C79" s="97" t="s">
        <v>877</v>
      </c>
      <c r="D79" s="110">
        <v>600000</v>
      </c>
      <c r="E79" s="98">
        <v>471368.58</v>
      </c>
      <c r="F79" s="110">
        <v>0</v>
      </c>
      <c r="G79" s="98">
        <v>0</v>
      </c>
      <c r="H79" s="110">
        <f t="shared" si="4"/>
        <v>0</v>
      </c>
      <c r="I79" s="228">
        <f t="shared" si="5"/>
        <v>0</v>
      </c>
      <c r="J79" s="78"/>
    </row>
    <row r="80" spans="1:10" s="96" customFormat="1" ht="12.75" hidden="1" x14ac:dyDescent="0.2">
      <c r="A80" s="56"/>
      <c r="B80" s="111" t="s">
        <v>878</v>
      </c>
      <c r="C80" s="97" t="s">
        <v>879</v>
      </c>
      <c r="D80" s="110">
        <v>2560000</v>
      </c>
      <c r="E80" s="98">
        <v>2980756.19</v>
      </c>
      <c r="F80" s="110">
        <v>0</v>
      </c>
      <c r="G80" s="98">
        <v>0</v>
      </c>
      <c r="H80" s="110">
        <f t="shared" si="4"/>
        <v>0</v>
      </c>
      <c r="I80" s="228">
        <f t="shared" si="5"/>
        <v>0</v>
      </c>
      <c r="J80" s="78"/>
    </row>
    <row r="81" spans="1:10" s="96" customFormat="1" ht="12.75" hidden="1" x14ac:dyDescent="0.2">
      <c r="A81" s="56"/>
      <c r="B81" s="111" t="s">
        <v>880</v>
      </c>
      <c r="C81" s="97" t="s">
        <v>881</v>
      </c>
      <c r="D81" s="110">
        <v>1600000</v>
      </c>
      <c r="E81" s="98">
        <v>1557879.66</v>
      </c>
      <c r="F81" s="110">
        <v>0</v>
      </c>
      <c r="G81" s="98">
        <v>0</v>
      </c>
      <c r="H81" s="110">
        <f t="shared" si="4"/>
        <v>0</v>
      </c>
      <c r="I81" s="228">
        <f t="shared" si="5"/>
        <v>0</v>
      </c>
      <c r="J81" s="78"/>
    </row>
    <row r="82" spans="1:10" s="96" customFormat="1" ht="12.75" hidden="1" x14ac:dyDescent="0.2">
      <c r="A82" s="56"/>
      <c r="B82" s="111" t="s">
        <v>882</v>
      </c>
      <c r="C82" s="97" t="s">
        <v>883</v>
      </c>
      <c r="D82" s="110">
        <v>205000</v>
      </c>
      <c r="E82" s="98">
        <v>252096.69</v>
      </c>
      <c r="F82" s="110">
        <v>0</v>
      </c>
      <c r="G82" s="98">
        <v>0</v>
      </c>
      <c r="H82" s="110">
        <f t="shared" si="4"/>
        <v>0</v>
      </c>
      <c r="I82" s="228">
        <f t="shared" si="5"/>
        <v>0</v>
      </c>
      <c r="J82" s="78"/>
    </row>
    <row r="83" spans="1:10" s="96" customFormat="1" ht="12.75" hidden="1" x14ac:dyDescent="0.2">
      <c r="A83" s="56"/>
      <c r="B83" s="111" t="s">
        <v>884</v>
      </c>
      <c r="C83" s="97" t="s">
        <v>885</v>
      </c>
      <c r="D83" s="110">
        <v>-535000</v>
      </c>
      <c r="E83" s="98">
        <v>-567210</v>
      </c>
      <c r="F83" s="110">
        <v>0</v>
      </c>
      <c r="G83" s="98">
        <v>0</v>
      </c>
      <c r="H83" s="110">
        <f t="shared" si="4"/>
        <v>0</v>
      </c>
      <c r="I83" s="228">
        <f t="shared" si="5"/>
        <v>0</v>
      </c>
      <c r="J83" s="78"/>
    </row>
    <row r="84" spans="1:10" s="96" customFormat="1" ht="12.75" x14ac:dyDescent="0.2">
      <c r="A84" s="56"/>
      <c r="B84" s="111" t="s">
        <v>48</v>
      </c>
      <c r="C84" s="97" t="s">
        <v>49</v>
      </c>
      <c r="D84" s="110">
        <v>1000000</v>
      </c>
      <c r="E84" s="98">
        <v>225955.38</v>
      </c>
      <c r="F84" s="110">
        <v>778277</v>
      </c>
      <c r="G84" s="98">
        <v>4231.9799999999996</v>
      </c>
      <c r="H84" s="110">
        <f t="shared" si="4"/>
        <v>774045.02</v>
      </c>
      <c r="I84" s="228">
        <f t="shared" si="5"/>
        <v>778277</v>
      </c>
      <c r="J84" s="78" t="s">
        <v>1199</v>
      </c>
    </row>
    <row r="85" spans="1:10" s="96" customFormat="1" ht="12.75" x14ac:dyDescent="0.2">
      <c r="A85" s="56"/>
      <c r="B85" s="111" t="s">
        <v>623</v>
      </c>
      <c r="C85" s="97" t="s">
        <v>624</v>
      </c>
      <c r="D85" s="110">
        <v>-2473000</v>
      </c>
      <c r="E85" s="98">
        <v>-4059.6</v>
      </c>
      <c r="F85" s="110">
        <v>-2483630</v>
      </c>
      <c r="G85" s="98">
        <v>-14690</v>
      </c>
      <c r="H85" s="110">
        <f t="shared" si="4"/>
        <v>-2468940</v>
      </c>
      <c r="I85" s="228">
        <f>F85</f>
        <v>-2483630</v>
      </c>
      <c r="J85" s="78" t="s">
        <v>1199</v>
      </c>
    </row>
    <row r="86" spans="1:10" s="96" customFormat="1" ht="12.75" x14ac:dyDescent="0.2">
      <c r="A86" s="56"/>
      <c r="B86" s="111" t="s">
        <v>625</v>
      </c>
      <c r="C86" s="97" t="s">
        <v>626</v>
      </c>
      <c r="D86" s="110">
        <v>-3985000</v>
      </c>
      <c r="E86" s="98">
        <v>-4056737.5</v>
      </c>
      <c r="F86" s="110">
        <v>-3989800</v>
      </c>
      <c r="G86" s="98">
        <v>-4061537.5</v>
      </c>
      <c r="H86" s="110">
        <f t="shared" si="4"/>
        <v>71737.5</v>
      </c>
      <c r="I86" s="228">
        <f t="shared" si="5"/>
        <v>-3989800</v>
      </c>
      <c r="J86" s="78" t="s">
        <v>1199</v>
      </c>
    </row>
    <row r="87" spans="1:10" s="96" customFormat="1" ht="12.75" x14ac:dyDescent="0.2">
      <c r="A87" s="56"/>
      <c r="B87" s="111" t="s">
        <v>627</v>
      </c>
      <c r="C87" s="97" t="s">
        <v>628</v>
      </c>
      <c r="D87" s="110">
        <v>-1170000</v>
      </c>
      <c r="E87" s="98">
        <v>-1164855</v>
      </c>
      <c r="F87" s="110">
        <v>-1170000</v>
      </c>
      <c r="G87" s="98">
        <v>-1164855</v>
      </c>
      <c r="H87" s="110">
        <f t="shared" si="4"/>
        <v>-5145</v>
      </c>
      <c r="I87" s="228">
        <f t="shared" si="5"/>
        <v>-1170000</v>
      </c>
      <c r="J87" s="78" t="s">
        <v>1199</v>
      </c>
    </row>
    <row r="88" spans="1:10" s="96" customFormat="1" ht="12.75" x14ac:dyDescent="0.2">
      <c r="A88" s="56"/>
      <c r="B88" s="111" t="s">
        <v>886</v>
      </c>
      <c r="C88" s="97" t="s">
        <v>887</v>
      </c>
      <c r="D88" s="110">
        <v>0</v>
      </c>
      <c r="E88" s="98">
        <v>-557047</v>
      </c>
      <c r="F88" s="110">
        <v>-498775</v>
      </c>
      <c r="G88" s="98">
        <v>-557047</v>
      </c>
      <c r="H88" s="110">
        <f t="shared" si="4"/>
        <v>58272</v>
      </c>
      <c r="I88" s="228">
        <f t="shared" si="5"/>
        <v>-498775</v>
      </c>
      <c r="J88" s="78" t="s">
        <v>1199</v>
      </c>
    </row>
    <row r="89" spans="1:10" s="96" customFormat="1" ht="12.75" x14ac:dyDescent="0.2">
      <c r="A89" s="56"/>
      <c r="B89" s="111" t="s">
        <v>50</v>
      </c>
      <c r="C89" s="97" t="s">
        <v>629</v>
      </c>
      <c r="D89" s="110">
        <v>141845</v>
      </c>
      <c r="E89" s="98">
        <v>463917.87</v>
      </c>
      <c r="F89" s="110">
        <v>0</v>
      </c>
      <c r="G89" s="98">
        <v>310463.45</v>
      </c>
      <c r="H89" s="110">
        <f t="shared" si="4"/>
        <v>-310463.45</v>
      </c>
      <c r="I89" s="98"/>
      <c r="J89" s="78" t="s">
        <v>1199</v>
      </c>
    </row>
    <row r="90" spans="1:10" s="96" customFormat="1" ht="12.75" hidden="1" x14ac:dyDescent="0.2">
      <c r="A90" s="56"/>
      <c r="B90" s="108" t="s">
        <v>888</v>
      </c>
      <c r="C90" s="97" t="s">
        <v>889</v>
      </c>
      <c r="D90" s="110">
        <v>100000</v>
      </c>
      <c r="E90" s="98">
        <v>176763.5</v>
      </c>
      <c r="F90" s="110">
        <v>0</v>
      </c>
      <c r="G90" s="98">
        <v>0</v>
      </c>
      <c r="H90" s="110">
        <f t="shared" si="4"/>
        <v>0</v>
      </c>
      <c r="I90" s="98"/>
      <c r="J90" s="78" t="s">
        <v>1199</v>
      </c>
    </row>
    <row r="91" spans="1:10" s="96" customFormat="1" ht="12.75" hidden="1" x14ac:dyDescent="0.2">
      <c r="A91" s="56"/>
      <c r="B91" s="108" t="s">
        <v>890</v>
      </c>
      <c r="C91" s="97" t="s">
        <v>891</v>
      </c>
      <c r="D91" s="110">
        <v>250000</v>
      </c>
      <c r="E91" s="98">
        <v>173128</v>
      </c>
      <c r="F91" s="110">
        <v>0</v>
      </c>
      <c r="G91" s="98">
        <v>0</v>
      </c>
      <c r="H91" s="110">
        <f t="shared" si="4"/>
        <v>0</v>
      </c>
      <c r="I91" s="98"/>
      <c r="J91" s="78" t="s">
        <v>1199</v>
      </c>
    </row>
    <row r="92" spans="1:10" s="96" customFormat="1" ht="12.75" hidden="1" x14ac:dyDescent="0.2">
      <c r="A92" s="56"/>
      <c r="B92" s="111" t="s">
        <v>892</v>
      </c>
      <c r="C92" s="97" t="s">
        <v>893</v>
      </c>
      <c r="D92" s="110">
        <v>344032</v>
      </c>
      <c r="E92" s="98">
        <v>354472</v>
      </c>
      <c r="F92" s="110">
        <v>0</v>
      </c>
      <c r="G92" s="98">
        <v>0</v>
      </c>
      <c r="H92" s="110">
        <f t="shared" si="4"/>
        <v>0</v>
      </c>
      <c r="I92" s="98"/>
      <c r="J92" s="78" t="s">
        <v>1199</v>
      </c>
    </row>
    <row r="93" spans="1:10" s="96" customFormat="1" ht="12.75" x14ac:dyDescent="0.2">
      <c r="A93" s="56"/>
      <c r="B93" s="111" t="s">
        <v>51</v>
      </c>
      <c r="C93" s="97" t="s">
        <v>52</v>
      </c>
      <c r="D93" s="110">
        <v>964976</v>
      </c>
      <c r="E93" s="98">
        <v>1092316.96</v>
      </c>
      <c r="F93" s="110">
        <v>0</v>
      </c>
      <c r="G93" s="98">
        <v>92604.89</v>
      </c>
      <c r="H93" s="110">
        <f t="shared" si="4"/>
        <v>-92604.89</v>
      </c>
      <c r="I93" s="98"/>
      <c r="J93" s="78" t="s">
        <v>1199</v>
      </c>
    </row>
    <row r="94" spans="1:10" s="96" customFormat="1" ht="12.75" hidden="1" x14ac:dyDescent="0.2">
      <c r="A94" s="56"/>
      <c r="B94" s="108" t="s">
        <v>894</v>
      </c>
      <c r="C94" s="97" t="s">
        <v>895</v>
      </c>
      <c r="D94" s="110">
        <v>-7900000</v>
      </c>
      <c r="E94" s="98">
        <v>0</v>
      </c>
      <c r="F94" s="110">
        <v>0</v>
      </c>
      <c r="G94" s="98">
        <v>0</v>
      </c>
      <c r="H94" s="110">
        <f t="shared" si="4"/>
        <v>0</v>
      </c>
      <c r="I94" s="98"/>
      <c r="J94" s="78" t="s">
        <v>1199</v>
      </c>
    </row>
    <row r="95" spans="1:10" s="96" customFormat="1" ht="12.75" x14ac:dyDescent="0.2">
      <c r="A95" s="56"/>
      <c r="B95" s="108" t="s">
        <v>53</v>
      </c>
      <c r="C95" s="97" t="s">
        <v>896</v>
      </c>
      <c r="D95" s="110">
        <v>471260</v>
      </c>
      <c r="E95" s="98">
        <v>28089599.399999999</v>
      </c>
      <c r="F95" s="110">
        <v>0</v>
      </c>
      <c r="G95" s="98">
        <v>1604709.11</v>
      </c>
      <c r="H95" s="110">
        <f t="shared" si="4"/>
        <v>-1604709.11</v>
      </c>
      <c r="I95" s="98"/>
      <c r="J95" s="78" t="s">
        <v>1199</v>
      </c>
    </row>
    <row r="96" spans="1:10" s="96" customFormat="1" ht="12.75" hidden="1" x14ac:dyDescent="0.2">
      <c r="A96" s="56"/>
      <c r="B96" s="108" t="s">
        <v>897</v>
      </c>
      <c r="C96" s="97" t="s">
        <v>898</v>
      </c>
      <c r="D96" s="110">
        <v>5220000</v>
      </c>
      <c r="E96" s="98">
        <v>4362796.6100000003</v>
      </c>
      <c r="F96" s="110">
        <v>0</v>
      </c>
      <c r="G96" s="98">
        <v>0</v>
      </c>
      <c r="H96" s="110">
        <f t="shared" si="4"/>
        <v>0</v>
      </c>
      <c r="I96" s="98"/>
      <c r="J96" s="78" t="s">
        <v>1199</v>
      </c>
    </row>
    <row r="97" spans="1:10" s="96" customFormat="1" ht="12.75" hidden="1" x14ac:dyDescent="0.2">
      <c r="A97" s="56"/>
      <c r="B97" s="108" t="s">
        <v>899</v>
      </c>
      <c r="C97" s="97" t="s">
        <v>900</v>
      </c>
      <c r="D97" s="110">
        <v>3000000</v>
      </c>
      <c r="E97" s="98">
        <v>1968946.14</v>
      </c>
      <c r="F97" s="110">
        <v>0</v>
      </c>
      <c r="G97" s="98">
        <v>0</v>
      </c>
      <c r="H97" s="110">
        <f t="shared" si="4"/>
        <v>0</v>
      </c>
      <c r="I97" s="98"/>
      <c r="J97" s="78" t="s">
        <v>1199</v>
      </c>
    </row>
    <row r="98" spans="1:10" s="96" customFormat="1" ht="12.75" hidden="1" x14ac:dyDescent="0.2">
      <c r="A98" s="56"/>
      <c r="B98" s="108" t="s">
        <v>901</v>
      </c>
      <c r="C98" s="97" t="s">
        <v>902</v>
      </c>
      <c r="D98" s="110">
        <v>0</v>
      </c>
      <c r="E98" s="98">
        <v>0</v>
      </c>
      <c r="F98" s="110">
        <v>0</v>
      </c>
      <c r="G98" s="98">
        <v>0</v>
      </c>
      <c r="H98" s="110">
        <f t="shared" si="4"/>
        <v>0</v>
      </c>
      <c r="I98" s="98"/>
      <c r="J98" s="78" t="s">
        <v>1199</v>
      </c>
    </row>
    <row r="99" spans="1:10" s="96" customFormat="1" ht="12.75" x14ac:dyDescent="0.2">
      <c r="A99" s="56"/>
      <c r="B99" s="108" t="s">
        <v>54</v>
      </c>
      <c r="C99" s="97" t="s">
        <v>903</v>
      </c>
      <c r="D99" s="110">
        <v>0</v>
      </c>
      <c r="E99" s="98">
        <v>235924.88</v>
      </c>
      <c r="F99" s="110">
        <v>0</v>
      </c>
      <c r="G99" s="98">
        <v>3061.26</v>
      </c>
      <c r="H99" s="110">
        <f t="shared" si="4"/>
        <v>-3061.26</v>
      </c>
      <c r="I99" s="98"/>
      <c r="J99" s="78" t="s">
        <v>1199</v>
      </c>
    </row>
    <row r="100" spans="1:10" s="96" customFormat="1" ht="12.75" x14ac:dyDescent="0.2">
      <c r="A100" s="56"/>
      <c r="B100" s="111" t="s">
        <v>904</v>
      </c>
      <c r="C100" s="97" t="s">
        <v>905</v>
      </c>
      <c r="D100" s="110">
        <v>1864450</v>
      </c>
      <c r="E100" s="98">
        <v>1972011.31</v>
      </c>
      <c r="F100" s="110">
        <v>0</v>
      </c>
      <c r="G100" s="98">
        <v>89273.68</v>
      </c>
      <c r="H100" s="110">
        <f t="shared" si="4"/>
        <v>-89273.68</v>
      </c>
      <c r="I100" s="98"/>
      <c r="J100" s="78" t="s">
        <v>1199</v>
      </c>
    </row>
    <row r="101" spans="1:10" s="96" customFormat="1" ht="12.75" hidden="1" x14ac:dyDescent="0.2">
      <c r="A101" s="56"/>
      <c r="B101" s="111" t="s">
        <v>906</v>
      </c>
      <c r="C101" s="97" t="s">
        <v>907</v>
      </c>
      <c r="D101" s="110">
        <v>14444</v>
      </c>
      <c r="E101" s="98">
        <v>202473.17</v>
      </c>
      <c r="F101" s="110">
        <v>0</v>
      </c>
      <c r="G101" s="98">
        <v>0</v>
      </c>
      <c r="H101" s="110">
        <f t="shared" si="4"/>
        <v>0</v>
      </c>
      <c r="I101" s="98"/>
      <c r="J101" s="78" t="s">
        <v>1199</v>
      </c>
    </row>
    <row r="102" spans="1:10" s="96" customFormat="1" ht="12.75" hidden="1" x14ac:dyDescent="0.2">
      <c r="A102" s="56"/>
      <c r="B102" s="108" t="s">
        <v>908</v>
      </c>
      <c r="C102" s="97" t="s">
        <v>909</v>
      </c>
      <c r="D102" s="110">
        <v>24000</v>
      </c>
      <c r="E102" s="98">
        <v>24000</v>
      </c>
      <c r="F102" s="110">
        <v>0</v>
      </c>
      <c r="G102" s="98">
        <v>0</v>
      </c>
      <c r="H102" s="110">
        <f t="shared" ref="H102:H133" si="6">SUM(F102-G102)</f>
        <v>0</v>
      </c>
      <c r="I102" s="98"/>
      <c r="J102" s="78" t="s">
        <v>1199</v>
      </c>
    </row>
    <row r="103" spans="1:10" s="96" customFormat="1" ht="12.75" hidden="1" x14ac:dyDescent="0.2">
      <c r="A103" s="56"/>
      <c r="B103" s="111" t="s">
        <v>910</v>
      </c>
      <c r="C103" s="97" t="s">
        <v>911</v>
      </c>
      <c r="D103" s="110">
        <v>109900</v>
      </c>
      <c r="E103" s="98">
        <v>109695</v>
      </c>
      <c r="F103" s="110">
        <v>0</v>
      </c>
      <c r="G103" s="98">
        <v>0</v>
      </c>
      <c r="H103" s="110">
        <f t="shared" si="6"/>
        <v>0</v>
      </c>
      <c r="I103" s="98"/>
      <c r="J103" s="78" t="s">
        <v>1199</v>
      </c>
    </row>
    <row r="104" spans="1:10" s="96" customFormat="1" ht="12.75" x14ac:dyDescent="0.2">
      <c r="A104" s="56"/>
      <c r="B104" s="111" t="s">
        <v>55</v>
      </c>
      <c r="C104" s="97" t="s">
        <v>912</v>
      </c>
      <c r="D104" s="110">
        <v>0</v>
      </c>
      <c r="E104" s="98">
        <v>53792.68</v>
      </c>
      <c r="F104" s="110">
        <v>0</v>
      </c>
      <c r="G104" s="98">
        <v>31840</v>
      </c>
      <c r="H104" s="110">
        <f t="shared" si="6"/>
        <v>-31840</v>
      </c>
      <c r="I104" s="98"/>
      <c r="J104" s="78" t="s">
        <v>1199</v>
      </c>
    </row>
    <row r="105" spans="1:10" s="96" customFormat="1" ht="12.75" hidden="1" x14ac:dyDescent="0.2">
      <c r="A105" s="56"/>
      <c r="B105" s="111" t="s">
        <v>913</v>
      </c>
      <c r="C105" s="97" t="s">
        <v>914</v>
      </c>
      <c r="D105" s="110">
        <v>0</v>
      </c>
      <c r="E105" s="98">
        <v>1924</v>
      </c>
      <c r="F105" s="110">
        <v>0</v>
      </c>
      <c r="G105" s="98">
        <v>0</v>
      </c>
      <c r="H105" s="110">
        <f t="shared" si="6"/>
        <v>0</v>
      </c>
      <c r="I105" s="98"/>
      <c r="J105" s="78" t="s">
        <v>1199</v>
      </c>
    </row>
    <row r="106" spans="1:10" s="96" customFormat="1" ht="12.75" hidden="1" x14ac:dyDescent="0.2">
      <c r="A106" s="56"/>
      <c r="B106" s="111" t="s">
        <v>915</v>
      </c>
      <c r="C106" s="97" t="s">
        <v>916</v>
      </c>
      <c r="D106" s="110">
        <v>1634761</v>
      </c>
      <c r="E106" s="98">
        <v>1640048</v>
      </c>
      <c r="F106" s="110">
        <v>0</v>
      </c>
      <c r="G106" s="98">
        <v>0</v>
      </c>
      <c r="H106" s="110">
        <f t="shared" si="6"/>
        <v>0</v>
      </c>
      <c r="I106" s="98"/>
      <c r="J106" s="78" t="s">
        <v>1199</v>
      </c>
    </row>
    <row r="107" spans="1:10" s="96" customFormat="1" ht="12.75" hidden="1" x14ac:dyDescent="0.2">
      <c r="A107" s="56"/>
      <c r="B107" s="111" t="s">
        <v>917</v>
      </c>
      <c r="C107" s="97" t="s">
        <v>918</v>
      </c>
      <c r="D107" s="110">
        <v>15500</v>
      </c>
      <c r="E107" s="98">
        <v>2011001.24</v>
      </c>
      <c r="F107" s="110">
        <v>0</v>
      </c>
      <c r="G107" s="98">
        <v>0</v>
      </c>
      <c r="H107" s="110">
        <f t="shared" si="6"/>
        <v>0</v>
      </c>
      <c r="I107" s="98"/>
      <c r="J107" s="78" t="s">
        <v>1199</v>
      </c>
    </row>
    <row r="108" spans="1:10" s="96" customFormat="1" ht="12.75" hidden="1" x14ac:dyDescent="0.2">
      <c r="A108" s="56"/>
      <c r="B108" s="108" t="s">
        <v>919</v>
      </c>
      <c r="C108" s="97" t="s">
        <v>920</v>
      </c>
      <c r="D108" s="110">
        <v>1000000</v>
      </c>
      <c r="E108" s="98">
        <v>701412</v>
      </c>
      <c r="F108" s="110">
        <v>0</v>
      </c>
      <c r="G108" s="98">
        <v>0</v>
      </c>
      <c r="H108" s="110">
        <f t="shared" si="6"/>
        <v>0</v>
      </c>
      <c r="I108" s="98"/>
      <c r="J108" s="78" t="s">
        <v>1199</v>
      </c>
    </row>
    <row r="109" spans="1:10" s="96" customFormat="1" ht="12.75" x14ac:dyDescent="0.2">
      <c r="A109" s="56"/>
      <c r="B109" s="111" t="s">
        <v>56</v>
      </c>
      <c r="C109" s="97" t="s">
        <v>921</v>
      </c>
      <c r="D109" s="110">
        <v>0</v>
      </c>
      <c r="E109" s="98">
        <v>1861181.29</v>
      </c>
      <c r="F109" s="110">
        <v>0</v>
      </c>
      <c r="G109" s="98">
        <v>674773.23</v>
      </c>
      <c r="H109" s="110">
        <f t="shared" si="6"/>
        <v>-674773.23</v>
      </c>
      <c r="I109" s="98"/>
      <c r="J109" s="78" t="s">
        <v>1199</v>
      </c>
    </row>
    <row r="110" spans="1:10" s="96" customFormat="1" ht="12.75" hidden="1" x14ac:dyDescent="0.2">
      <c r="A110" s="56"/>
      <c r="B110" s="111" t="s">
        <v>922</v>
      </c>
      <c r="C110" s="97" t="s">
        <v>923</v>
      </c>
      <c r="D110" s="110">
        <v>2250</v>
      </c>
      <c r="E110" s="98">
        <v>2250</v>
      </c>
      <c r="F110" s="110">
        <v>0</v>
      </c>
      <c r="G110" s="98">
        <v>0</v>
      </c>
      <c r="H110" s="110">
        <f t="shared" si="6"/>
        <v>0</v>
      </c>
      <c r="I110" s="98"/>
      <c r="J110" s="78" t="s">
        <v>1199</v>
      </c>
    </row>
    <row r="111" spans="1:10" s="96" customFormat="1" ht="12.75" x14ac:dyDescent="0.2">
      <c r="A111" s="56"/>
      <c r="B111" s="108" t="s">
        <v>57</v>
      </c>
      <c r="C111" s="97" t="s">
        <v>924</v>
      </c>
      <c r="D111" s="110">
        <v>0</v>
      </c>
      <c r="E111" s="98">
        <v>327609.46999999997</v>
      </c>
      <c r="F111" s="110">
        <v>0</v>
      </c>
      <c r="G111" s="98">
        <v>150640.29</v>
      </c>
      <c r="H111" s="110">
        <f t="shared" si="6"/>
        <v>-150640.29</v>
      </c>
      <c r="I111" s="98"/>
      <c r="J111" s="78" t="s">
        <v>1199</v>
      </c>
    </row>
    <row r="112" spans="1:10" s="96" customFormat="1" ht="12.75" x14ac:dyDescent="0.2">
      <c r="A112" s="56"/>
      <c r="B112" s="108" t="s">
        <v>630</v>
      </c>
      <c r="C112" s="97" t="s">
        <v>925</v>
      </c>
      <c r="D112" s="110">
        <v>0</v>
      </c>
      <c r="E112" s="98">
        <v>303245.40999999997</v>
      </c>
      <c r="F112" s="110">
        <v>0</v>
      </c>
      <c r="G112" s="98">
        <v>303245.40999999997</v>
      </c>
      <c r="H112" s="110">
        <f t="shared" si="6"/>
        <v>-303245.40999999997</v>
      </c>
      <c r="I112" s="98"/>
      <c r="J112" s="78" t="s">
        <v>1199</v>
      </c>
    </row>
    <row r="113" spans="1:10" s="96" customFormat="1" ht="12.75" hidden="1" x14ac:dyDescent="0.2">
      <c r="A113" s="56"/>
      <c r="B113" s="111" t="s">
        <v>926</v>
      </c>
      <c r="C113" s="97" t="s">
        <v>927</v>
      </c>
      <c r="D113" s="110">
        <v>0</v>
      </c>
      <c r="E113" s="98">
        <v>113840.41</v>
      </c>
      <c r="F113" s="110">
        <v>0</v>
      </c>
      <c r="G113" s="98">
        <v>0</v>
      </c>
      <c r="H113" s="110">
        <f t="shared" si="6"/>
        <v>0</v>
      </c>
      <c r="I113" s="98"/>
      <c r="J113" s="78" t="s">
        <v>1199</v>
      </c>
    </row>
    <row r="114" spans="1:10" s="96" customFormat="1" ht="12.75" x14ac:dyDescent="0.2">
      <c r="A114" s="56"/>
      <c r="B114" s="111" t="s">
        <v>928</v>
      </c>
      <c r="C114" s="97" t="s">
        <v>929</v>
      </c>
      <c r="D114" s="110">
        <v>0</v>
      </c>
      <c r="E114" s="98">
        <v>38070</v>
      </c>
      <c r="F114" s="110">
        <v>0</v>
      </c>
      <c r="G114" s="98">
        <v>33500</v>
      </c>
      <c r="H114" s="110">
        <f t="shared" si="6"/>
        <v>-33500</v>
      </c>
      <c r="I114" s="98"/>
      <c r="J114" s="78" t="s">
        <v>1199</v>
      </c>
    </row>
    <row r="115" spans="1:10" s="96" customFormat="1" ht="12.75" hidden="1" x14ac:dyDescent="0.2">
      <c r="A115" s="56"/>
      <c r="B115" s="108" t="s">
        <v>930</v>
      </c>
      <c r="C115" s="97" t="s">
        <v>931</v>
      </c>
      <c r="D115" s="110">
        <v>65417910</v>
      </c>
      <c r="E115" s="98">
        <v>37685350.969999999</v>
      </c>
      <c r="F115" s="110">
        <v>0</v>
      </c>
      <c r="G115" s="98">
        <v>0</v>
      </c>
      <c r="H115" s="110">
        <f t="shared" si="6"/>
        <v>0</v>
      </c>
      <c r="I115" s="98"/>
      <c r="J115" s="78"/>
    </row>
    <row r="116" spans="1:10" s="96" customFormat="1" ht="12.75" hidden="1" x14ac:dyDescent="0.2">
      <c r="A116" s="56"/>
      <c r="B116" s="108" t="s">
        <v>932</v>
      </c>
      <c r="C116" s="97" t="s">
        <v>933</v>
      </c>
      <c r="D116" s="110">
        <v>0</v>
      </c>
      <c r="E116" s="98">
        <v>0</v>
      </c>
      <c r="F116" s="110">
        <v>0</v>
      </c>
      <c r="G116" s="98">
        <v>0</v>
      </c>
      <c r="H116" s="110">
        <f t="shared" si="6"/>
        <v>0</v>
      </c>
      <c r="I116" s="98"/>
      <c r="J116" s="78"/>
    </row>
    <row r="117" spans="1:10" s="96" customFormat="1" ht="12.75" x14ac:dyDescent="0.2">
      <c r="A117" s="56"/>
      <c r="B117" s="108" t="s">
        <v>58</v>
      </c>
      <c r="C117" s="97" t="s">
        <v>59</v>
      </c>
      <c r="D117" s="110">
        <v>452458</v>
      </c>
      <c r="E117" s="98">
        <v>414938.28</v>
      </c>
      <c r="F117" s="110">
        <v>0</v>
      </c>
      <c r="G117" s="98">
        <v>0</v>
      </c>
      <c r="H117" s="110">
        <f t="shared" si="6"/>
        <v>0</v>
      </c>
      <c r="I117" s="98"/>
      <c r="J117" s="78" t="s">
        <v>1200</v>
      </c>
    </row>
    <row r="118" spans="1:10" s="96" customFormat="1" ht="12.75" x14ac:dyDescent="0.2">
      <c r="A118" s="56"/>
      <c r="B118" s="111" t="s">
        <v>60</v>
      </c>
      <c r="C118" s="97" t="s">
        <v>61</v>
      </c>
      <c r="D118" s="110">
        <v>41835466</v>
      </c>
      <c r="E118" s="98">
        <v>41872985.759999998</v>
      </c>
      <c r="F118" s="110">
        <v>0</v>
      </c>
      <c r="G118" s="98">
        <v>0</v>
      </c>
      <c r="H118" s="110">
        <f t="shared" si="6"/>
        <v>0</v>
      </c>
      <c r="I118" s="98"/>
      <c r="J118" s="78" t="s">
        <v>1200</v>
      </c>
    </row>
    <row r="119" spans="1:10" s="96" customFormat="1" ht="12.75" x14ac:dyDescent="0.2">
      <c r="A119" s="56"/>
      <c r="B119" s="108" t="s">
        <v>62</v>
      </c>
      <c r="C119" s="97" t="s">
        <v>63</v>
      </c>
      <c r="D119" s="110">
        <v>66267396</v>
      </c>
      <c r="E119" s="98">
        <v>65957418.140000001</v>
      </c>
      <c r="F119" s="110">
        <v>659000</v>
      </c>
      <c r="G119" s="98">
        <v>349022.74</v>
      </c>
      <c r="H119" s="110">
        <f t="shared" si="6"/>
        <v>309977.26</v>
      </c>
      <c r="I119" s="98">
        <f>F119</f>
        <v>659000</v>
      </c>
      <c r="J119" s="78" t="s">
        <v>1200</v>
      </c>
    </row>
    <row r="120" spans="1:10" s="96" customFormat="1" ht="12.75" hidden="1" x14ac:dyDescent="0.2">
      <c r="A120" s="56"/>
      <c r="B120" s="111" t="s">
        <v>934</v>
      </c>
      <c r="C120" s="97" t="s">
        <v>935</v>
      </c>
      <c r="D120" s="110">
        <v>-3075000</v>
      </c>
      <c r="E120" s="98">
        <v>0</v>
      </c>
      <c r="F120" s="110">
        <v>0</v>
      </c>
      <c r="G120" s="98">
        <v>0</v>
      </c>
      <c r="H120" s="110">
        <f t="shared" si="6"/>
        <v>0</v>
      </c>
      <c r="I120" s="228">
        <f t="shared" ref="I120:I124" si="7">F120</f>
        <v>0</v>
      </c>
      <c r="J120" s="78"/>
    </row>
    <row r="121" spans="1:10" s="96" customFormat="1" ht="12.75" hidden="1" x14ac:dyDescent="0.2">
      <c r="A121" s="56"/>
      <c r="B121" s="111" t="s">
        <v>936</v>
      </c>
      <c r="C121" s="97" t="s">
        <v>937</v>
      </c>
      <c r="D121" s="110">
        <v>3000000</v>
      </c>
      <c r="E121" s="98">
        <v>3000000</v>
      </c>
      <c r="F121" s="110">
        <v>0</v>
      </c>
      <c r="G121" s="98">
        <v>0</v>
      </c>
      <c r="H121" s="110">
        <f t="shared" si="6"/>
        <v>0</v>
      </c>
      <c r="I121" s="228">
        <f t="shared" si="7"/>
        <v>0</v>
      </c>
      <c r="J121" s="78"/>
    </row>
    <row r="122" spans="1:10" s="96" customFormat="1" ht="12.75" x14ac:dyDescent="0.2">
      <c r="A122" s="56"/>
      <c r="B122" s="111" t="s">
        <v>631</v>
      </c>
      <c r="C122" s="97" t="s">
        <v>938</v>
      </c>
      <c r="D122" s="110">
        <v>5812100</v>
      </c>
      <c r="E122" s="98">
        <v>3287077.02</v>
      </c>
      <c r="F122" s="110">
        <v>5812100</v>
      </c>
      <c r="G122" s="98">
        <v>3287077.02</v>
      </c>
      <c r="H122" s="110">
        <f t="shared" si="6"/>
        <v>2525022.98</v>
      </c>
      <c r="I122" s="228">
        <f t="shared" si="7"/>
        <v>5812100</v>
      </c>
      <c r="J122" s="78" t="s">
        <v>1199</v>
      </c>
    </row>
    <row r="123" spans="1:10" s="47" customFormat="1" ht="12.75" hidden="1" x14ac:dyDescent="0.2">
      <c r="A123" s="56"/>
      <c r="B123" s="111" t="s">
        <v>939</v>
      </c>
      <c r="C123" s="97" t="s">
        <v>940</v>
      </c>
      <c r="D123" s="110">
        <v>-1890000</v>
      </c>
      <c r="E123" s="98">
        <v>-1882071.21</v>
      </c>
      <c r="F123" s="110">
        <v>0</v>
      </c>
      <c r="G123" s="98">
        <v>0</v>
      </c>
      <c r="H123" s="110">
        <f t="shared" si="6"/>
        <v>0</v>
      </c>
      <c r="I123" s="228">
        <f t="shared" si="7"/>
        <v>0</v>
      </c>
      <c r="J123" s="78"/>
    </row>
    <row r="124" spans="1:10" s="47" customFormat="1" ht="12.75" hidden="1" x14ac:dyDescent="0.2">
      <c r="A124" s="56"/>
      <c r="B124" s="111" t="s">
        <v>941</v>
      </c>
      <c r="C124" s="97" t="s">
        <v>942</v>
      </c>
      <c r="D124" s="110">
        <v>0</v>
      </c>
      <c r="E124" s="98">
        <v>16050</v>
      </c>
      <c r="F124" s="110">
        <v>0</v>
      </c>
      <c r="G124" s="98">
        <v>0</v>
      </c>
      <c r="H124" s="110">
        <f t="shared" si="6"/>
        <v>0</v>
      </c>
      <c r="I124" s="228">
        <f t="shared" si="7"/>
        <v>0</v>
      </c>
      <c r="J124" s="78"/>
    </row>
    <row r="125" spans="1:10" ht="12.75" x14ac:dyDescent="0.2">
      <c r="A125" s="55"/>
      <c r="B125" s="108" t="s">
        <v>943</v>
      </c>
      <c r="C125" s="97" t="s">
        <v>944</v>
      </c>
      <c r="D125" s="110">
        <v>4308440</v>
      </c>
      <c r="E125" s="98">
        <v>4946348.08</v>
      </c>
      <c r="F125" s="110">
        <v>0</v>
      </c>
      <c r="G125" s="98">
        <v>615079.5</v>
      </c>
      <c r="H125" s="110">
        <f t="shared" si="6"/>
        <v>-615079.5</v>
      </c>
      <c r="I125" s="98"/>
      <c r="J125" s="78" t="s">
        <v>1199</v>
      </c>
    </row>
    <row r="126" spans="1:10" ht="12.75" x14ac:dyDescent="0.2">
      <c r="A126" s="55"/>
      <c r="B126" s="108" t="s">
        <v>64</v>
      </c>
      <c r="C126" s="186" t="s">
        <v>1197</v>
      </c>
      <c r="D126" s="110">
        <v>0</v>
      </c>
      <c r="E126" s="98">
        <v>0</v>
      </c>
      <c r="F126" s="110">
        <v>9893851</v>
      </c>
      <c r="G126" s="98">
        <v>0</v>
      </c>
      <c r="H126" s="110">
        <f t="shared" si="6"/>
        <v>9893851</v>
      </c>
      <c r="I126" s="98">
        <f>F126</f>
        <v>9893851</v>
      </c>
      <c r="J126" s="78" t="s">
        <v>1199</v>
      </c>
    </row>
    <row r="127" spans="1:10" ht="12.75" x14ac:dyDescent="0.2">
      <c r="A127" s="55"/>
      <c r="B127" s="108" t="s">
        <v>65</v>
      </c>
      <c r="C127" s="97" t="s">
        <v>66</v>
      </c>
      <c r="D127" s="110">
        <v>2200000</v>
      </c>
      <c r="E127" s="98">
        <v>2167578.41</v>
      </c>
      <c r="F127" s="110">
        <v>125300</v>
      </c>
      <c r="G127" s="98">
        <v>83471.45</v>
      </c>
      <c r="H127" s="110">
        <f t="shared" si="6"/>
        <v>41828.550000000003</v>
      </c>
      <c r="I127" s="228">
        <f>F127</f>
        <v>125300</v>
      </c>
      <c r="J127" s="78" t="s">
        <v>1199</v>
      </c>
    </row>
    <row r="128" spans="1:10" ht="12.75" hidden="1" x14ac:dyDescent="0.2">
      <c r="A128" s="55"/>
      <c r="B128" s="108" t="s">
        <v>945</v>
      </c>
      <c r="C128" s="97" t="s">
        <v>946</v>
      </c>
      <c r="D128" s="110">
        <v>67500</v>
      </c>
      <c r="E128" s="98">
        <v>67545.279999999999</v>
      </c>
      <c r="F128" s="110">
        <v>0</v>
      </c>
      <c r="G128" s="98">
        <v>0</v>
      </c>
      <c r="H128" s="110">
        <f t="shared" si="6"/>
        <v>0</v>
      </c>
      <c r="I128" s="228">
        <f t="shared" ref="I128:I130" si="8">F128</f>
        <v>0</v>
      </c>
      <c r="J128" s="78"/>
    </row>
    <row r="129" spans="1:10" ht="12.75" hidden="1" x14ac:dyDescent="0.2">
      <c r="A129" s="55"/>
      <c r="B129" s="111" t="s">
        <v>947</v>
      </c>
      <c r="C129" s="97" t="s">
        <v>948</v>
      </c>
      <c r="D129" s="110">
        <v>0</v>
      </c>
      <c r="E129" s="98">
        <v>0</v>
      </c>
      <c r="F129" s="110">
        <v>0</v>
      </c>
      <c r="G129" s="98">
        <v>0</v>
      </c>
      <c r="H129" s="110">
        <f t="shared" si="6"/>
        <v>0</v>
      </c>
      <c r="I129" s="228">
        <f t="shared" si="8"/>
        <v>0</v>
      </c>
      <c r="J129" s="78"/>
    </row>
    <row r="130" spans="1:10" ht="12.75" hidden="1" x14ac:dyDescent="0.2">
      <c r="A130" s="55"/>
      <c r="B130" s="111" t="s">
        <v>949</v>
      </c>
      <c r="C130" s="97" t="s">
        <v>950</v>
      </c>
      <c r="D130" s="110">
        <v>0</v>
      </c>
      <c r="E130" s="98">
        <v>0</v>
      </c>
      <c r="F130" s="110">
        <v>0</v>
      </c>
      <c r="G130" s="98">
        <v>0</v>
      </c>
      <c r="H130" s="110">
        <f t="shared" si="6"/>
        <v>0</v>
      </c>
      <c r="I130" s="228">
        <f t="shared" si="8"/>
        <v>0</v>
      </c>
      <c r="J130" s="78"/>
    </row>
    <row r="131" spans="1:10" ht="12.75" x14ac:dyDescent="0.2">
      <c r="A131" s="55"/>
      <c r="B131" s="108" t="s">
        <v>67</v>
      </c>
      <c r="C131" s="97" t="s">
        <v>68</v>
      </c>
      <c r="D131" s="110">
        <v>0</v>
      </c>
      <c r="E131" s="98">
        <v>2669051.2599999998</v>
      </c>
      <c r="F131" s="110">
        <v>-2644050</v>
      </c>
      <c r="G131" s="98">
        <v>25000</v>
      </c>
      <c r="H131" s="110">
        <f t="shared" si="6"/>
        <v>-2669050</v>
      </c>
      <c r="I131" s="228">
        <v>25000</v>
      </c>
      <c r="J131" s="78" t="s">
        <v>1200</v>
      </c>
    </row>
    <row r="132" spans="1:10" ht="12.75" hidden="1" x14ac:dyDescent="0.2">
      <c r="A132" s="55"/>
      <c r="B132" s="108" t="s">
        <v>69</v>
      </c>
      <c r="C132" s="97" t="s">
        <v>70</v>
      </c>
      <c r="D132" s="110">
        <v>0</v>
      </c>
      <c r="E132" s="98">
        <v>0</v>
      </c>
      <c r="F132" s="110">
        <v>0</v>
      </c>
      <c r="G132" s="98">
        <v>0</v>
      </c>
      <c r="H132" s="110">
        <f t="shared" si="6"/>
        <v>0</v>
      </c>
      <c r="I132" s="98"/>
      <c r="J132" s="78"/>
    </row>
    <row r="133" spans="1:10" s="47" customFormat="1" ht="12.75" hidden="1" x14ac:dyDescent="0.2">
      <c r="A133" s="55"/>
      <c r="B133" s="111" t="s">
        <v>951</v>
      </c>
      <c r="C133" s="97" t="s">
        <v>952</v>
      </c>
      <c r="D133" s="110">
        <v>8500000</v>
      </c>
      <c r="E133" s="98">
        <v>0</v>
      </c>
      <c r="F133" s="110">
        <v>0</v>
      </c>
      <c r="G133" s="98">
        <v>0</v>
      </c>
      <c r="H133" s="110">
        <f t="shared" si="6"/>
        <v>0</v>
      </c>
      <c r="I133" s="98"/>
      <c r="J133" s="78"/>
    </row>
    <row r="134" spans="1:10" s="47" customFormat="1" ht="12.75" hidden="1" x14ac:dyDescent="0.2">
      <c r="A134" s="55"/>
      <c r="B134" s="111" t="s">
        <v>953</v>
      </c>
      <c r="C134" s="97" t="s">
        <v>954</v>
      </c>
      <c r="D134" s="110">
        <v>0</v>
      </c>
      <c r="E134" s="98">
        <v>0</v>
      </c>
      <c r="F134" s="110">
        <v>0</v>
      </c>
      <c r="G134" s="98">
        <v>0</v>
      </c>
      <c r="H134" s="110">
        <f t="shared" ref="H134:H136" si="9">SUM(F134-G134)</f>
        <v>0</v>
      </c>
      <c r="I134" s="98"/>
      <c r="J134" s="78"/>
    </row>
    <row r="135" spans="1:10" s="47" customFormat="1" ht="12.75" hidden="1" x14ac:dyDescent="0.2">
      <c r="A135" s="55"/>
      <c r="B135" s="111" t="s">
        <v>955</v>
      </c>
      <c r="C135" s="97" t="s">
        <v>956</v>
      </c>
      <c r="D135" s="110">
        <v>0</v>
      </c>
      <c r="E135" s="98">
        <v>0</v>
      </c>
      <c r="F135" s="110">
        <v>0</v>
      </c>
      <c r="G135" s="98">
        <v>0</v>
      </c>
      <c r="H135" s="110">
        <f t="shared" si="9"/>
        <v>0</v>
      </c>
      <c r="I135" s="98"/>
      <c r="J135" s="78"/>
    </row>
    <row r="136" spans="1:10" s="47" customFormat="1" ht="12.75" hidden="1" x14ac:dyDescent="0.2">
      <c r="A136" s="55"/>
      <c r="B136" s="108" t="s">
        <v>957</v>
      </c>
      <c r="C136" s="97" t="s">
        <v>857</v>
      </c>
      <c r="D136" s="110">
        <v>0</v>
      </c>
      <c r="E136" s="98">
        <v>0</v>
      </c>
      <c r="F136" s="110">
        <v>0</v>
      </c>
      <c r="G136" s="98">
        <v>0</v>
      </c>
      <c r="H136" s="110">
        <f t="shared" si="9"/>
        <v>0</v>
      </c>
      <c r="I136" s="98"/>
      <c r="J136" s="78"/>
    </row>
    <row r="137" spans="1:10" s="47" customFormat="1" ht="12.75" x14ac:dyDescent="0.2">
      <c r="A137" s="55"/>
      <c r="B137" s="116"/>
      <c r="C137" s="100"/>
      <c r="D137" s="110"/>
      <c r="E137" s="98"/>
      <c r="F137" s="110"/>
      <c r="G137" s="98"/>
      <c r="H137" s="118"/>
      <c r="I137" s="98"/>
      <c r="J137" s="78"/>
    </row>
    <row r="138" spans="1:10" ht="12.75" x14ac:dyDescent="0.2">
      <c r="A138" s="23"/>
      <c r="B138" s="53"/>
      <c r="C138" s="23"/>
      <c r="D138" s="122"/>
      <c r="E138" s="23"/>
      <c r="F138" s="122"/>
      <c r="G138" s="23"/>
      <c r="H138" s="119"/>
      <c r="I138" s="23"/>
      <c r="J138" s="36"/>
    </row>
    <row r="139" spans="1:10" ht="12.75" x14ac:dyDescent="0.2">
      <c r="A139" s="58"/>
      <c r="B139" s="117"/>
      <c r="C139" s="58"/>
      <c r="D139" s="3">
        <f>SUM(D5:D138)</f>
        <v>194005650</v>
      </c>
      <c r="E139" s="59">
        <f>SUM(E5:E138)</f>
        <v>205306848.69000003</v>
      </c>
      <c r="F139" s="3">
        <f>SUM(F5:F137)</f>
        <v>-15822484</v>
      </c>
      <c r="G139" s="59">
        <f>SUM(G5:G138)</f>
        <v>-24316124.610000003</v>
      </c>
      <c r="H139" s="120">
        <f>SUM(H5:H138)</f>
        <v>8493640.6100000013</v>
      </c>
      <c r="I139" s="59">
        <f>SUM(I5:I138)</f>
        <v>-13529697.5</v>
      </c>
      <c r="J139" s="52"/>
    </row>
  </sheetData>
  <pageMargins left="0.31496062992125984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4"/>
  <sheetViews>
    <sheetView topLeftCell="A63" zoomScaleNormal="100" workbookViewId="0">
      <selection activeCell="C124" sqref="C124"/>
    </sheetView>
  </sheetViews>
  <sheetFormatPr defaultRowHeight="12" x14ac:dyDescent="0.2"/>
  <cols>
    <col min="1" max="1" width="9.5" style="47" customWidth="1"/>
    <col min="3" max="3" width="50.6640625" customWidth="1"/>
    <col min="4" max="4" width="14" hidden="1" customWidth="1"/>
    <col min="5" max="5" width="14.33203125" hidden="1" customWidth="1"/>
    <col min="6" max="6" width="13.5" customWidth="1"/>
    <col min="7" max="7" width="16.5" customWidth="1"/>
    <col min="8" max="9" width="13.6640625" customWidth="1"/>
    <col min="10" max="10" width="51.5" customWidth="1"/>
  </cols>
  <sheetData>
    <row r="1" spans="1:10" s="96" customFormat="1" x14ac:dyDescent="0.2">
      <c r="B1" s="96" t="s">
        <v>1127</v>
      </c>
    </row>
    <row r="2" spans="1:10" s="96" customFormat="1" x14ac:dyDescent="0.2"/>
    <row r="3" spans="1:10" ht="12.75" x14ac:dyDescent="0.2">
      <c r="A3" s="25"/>
      <c r="B3" s="25"/>
      <c r="C3" s="25" t="s">
        <v>633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7" t="s">
        <v>31</v>
      </c>
      <c r="J3" s="27" t="s">
        <v>32</v>
      </c>
    </row>
    <row r="4" spans="1:10" ht="25.5" x14ac:dyDescent="0.2">
      <c r="A4" s="79" t="s">
        <v>747</v>
      </c>
      <c r="B4" s="30"/>
      <c r="C4" s="30"/>
      <c r="D4" s="31" t="s">
        <v>1129</v>
      </c>
      <c r="E4" s="31" t="s">
        <v>1128</v>
      </c>
      <c r="F4" s="33">
        <v>2016</v>
      </c>
      <c r="G4" s="12" t="s">
        <v>1189</v>
      </c>
      <c r="H4" s="33" t="s">
        <v>5</v>
      </c>
      <c r="I4" s="31" t="s">
        <v>632</v>
      </c>
      <c r="J4" s="34"/>
    </row>
    <row r="5" spans="1:10" ht="20.100000000000001" customHeight="1" x14ac:dyDescent="0.2">
      <c r="A5" s="77"/>
      <c r="B5" s="65"/>
      <c r="C5" s="17"/>
      <c r="D5" s="18"/>
      <c r="E5" s="18"/>
      <c r="F5" s="18"/>
      <c r="G5" s="18"/>
      <c r="H5" s="18"/>
      <c r="I5" s="60"/>
      <c r="J5" s="87"/>
    </row>
    <row r="6" spans="1:10" ht="12.75" hidden="1" x14ac:dyDescent="0.2">
      <c r="A6" s="55"/>
      <c r="B6" s="113" t="s">
        <v>958</v>
      </c>
      <c r="C6" s="97" t="s">
        <v>959</v>
      </c>
      <c r="D6" s="110">
        <v>350000</v>
      </c>
      <c r="E6" s="98">
        <v>339751.12</v>
      </c>
      <c r="F6" s="110">
        <v>0</v>
      </c>
      <c r="G6" s="98">
        <v>0</v>
      </c>
      <c r="H6" s="110">
        <f t="shared" ref="H6:H37" si="0">SUM(F6-G6)</f>
        <v>0</v>
      </c>
      <c r="I6" s="60"/>
      <c r="J6" s="40"/>
    </row>
    <row r="7" spans="1:10" ht="12.75" x14ac:dyDescent="0.2">
      <c r="A7" s="55" t="s">
        <v>1161</v>
      </c>
      <c r="B7" s="113" t="s">
        <v>746</v>
      </c>
      <c r="C7" s="97" t="s">
        <v>663</v>
      </c>
      <c r="D7" s="110">
        <v>257300</v>
      </c>
      <c r="E7" s="98">
        <v>0</v>
      </c>
      <c r="F7" s="110">
        <v>257300</v>
      </c>
      <c r="G7" s="98">
        <v>0</v>
      </c>
      <c r="H7" s="110">
        <f t="shared" si="0"/>
        <v>257300</v>
      </c>
      <c r="I7" s="60">
        <v>257300</v>
      </c>
      <c r="J7" s="89" t="s">
        <v>1211</v>
      </c>
    </row>
    <row r="8" spans="1:10" ht="25.5" hidden="1" x14ac:dyDescent="0.2">
      <c r="A8" s="55"/>
      <c r="B8" s="108" t="s">
        <v>960</v>
      </c>
      <c r="C8" s="102" t="s">
        <v>961</v>
      </c>
      <c r="D8" s="110">
        <v>0</v>
      </c>
      <c r="E8" s="98">
        <v>-1082476.22</v>
      </c>
      <c r="F8" s="110">
        <v>0</v>
      </c>
      <c r="G8" s="98">
        <v>0</v>
      </c>
      <c r="H8" s="110">
        <f t="shared" si="0"/>
        <v>0</v>
      </c>
      <c r="I8" s="60"/>
      <c r="J8" s="40"/>
    </row>
    <row r="9" spans="1:10" ht="12.75" hidden="1" x14ac:dyDescent="0.2">
      <c r="A9" s="55"/>
      <c r="B9" s="108" t="s">
        <v>962</v>
      </c>
      <c r="C9" s="102" t="s">
        <v>963</v>
      </c>
      <c r="D9" s="110">
        <v>7706000</v>
      </c>
      <c r="E9" s="98">
        <v>7888959.6200000001</v>
      </c>
      <c r="F9" s="110">
        <v>0</v>
      </c>
      <c r="G9" s="98">
        <v>0</v>
      </c>
      <c r="H9" s="110">
        <f t="shared" si="0"/>
        <v>0</v>
      </c>
      <c r="I9" s="60"/>
      <c r="J9" s="89"/>
    </row>
    <row r="10" spans="1:10" ht="25.5" hidden="1" x14ac:dyDescent="0.2">
      <c r="A10" s="55"/>
      <c r="B10" s="108" t="s">
        <v>964</v>
      </c>
      <c r="C10" s="102" t="s">
        <v>965</v>
      </c>
      <c r="D10" s="110">
        <v>548250</v>
      </c>
      <c r="E10" s="98">
        <v>462001.4</v>
      </c>
      <c r="F10" s="110">
        <v>0</v>
      </c>
      <c r="G10" s="98">
        <v>0</v>
      </c>
      <c r="H10" s="110">
        <f t="shared" si="0"/>
        <v>0</v>
      </c>
      <c r="I10" s="60"/>
      <c r="J10" s="89"/>
    </row>
    <row r="11" spans="1:10" ht="25.5" hidden="1" x14ac:dyDescent="0.2">
      <c r="A11" s="55"/>
      <c r="B11" s="108" t="s">
        <v>966</v>
      </c>
      <c r="C11" s="102" t="s">
        <v>967</v>
      </c>
      <c r="D11" s="110">
        <v>2500000</v>
      </c>
      <c r="E11" s="98">
        <v>2219495.12</v>
      </c>
      <c r="F11" s="110">
        <v>0</v>
      </c>
      <c r="G11" s="98">
        <v>0</v>
      </c>
      <c r="H11" s="110">
        <f t="shared" si="0"/>
        <v>0</v>
      </c>
      <c r="I11" s="60"/>
      <c r="J11" s="89"/>
    </row>
    <row r="12" spans="1:10" ht="24.75" hidden="1" customHeight="1" x14ac:dyDescent="0.2">
      <c r="A12" s="55"/>
      <c r="B12" s="108" t="s">
        <v>968</v>
      </c>
      <c r="C12" s="102" t="s">
        <v>969</v>
      </c>
      <c r="D12" s="110">
        <v>500000</v>
      </c>
      <c r="E12" s="98">
        <v>485481</v>
      </c>
      <c r="F12" s="110">
        <v>0</v>
      </c>
      <c r="G12" s="98">
        <v>0</v>
      </c>
      <c r="H12" s="110">
        <f t="shared" si="0"/>
        <v>0</v>
      </c>
      <c r="I12" s="60"/>
      <c r="J12" s="89"/>
    </row>
    <row r="13" spans="1:10" s="96" customFormat="1" ht="24.75" hidden="1" customHeight="1" x14ac:dyDescent="0.2">
      <c r="A13" s="100"/>
      <c r="B13" s="108" t="s">
        <v>970</v>
      </c>
      <c r="C13" s="102" t="s">
        <v>971</v>
      </c>
      <c r="D13" s="110">
        <v>575288</v>
      </c>
      <c r="E13" s="98">
        <v>575288.01</v>
      </c>
      <c r="F13" s="110">
        <v>0</v>
      </c>
      <c r="G13" s="98">
        <v>0</v>
      </c>
      <c r="H13" s="110">
        <f t="shared" si="0"/>
        <v>0</v>
      </c>
      <c r="I13" s="60"/>
      <c r="J13" s="89"/>
    </row>
    <row r="14" spans="1:10" s="96" customFormat="1" ht="24.75" hidden="1" customHeight="1" x14ac:dyDescent="0.2">
      <c r="A14" s="100"/>
      <c r="B14" s="111" t="s">
        <v>972</v>
      </c>
      <c r="C14" s="102" t="s">
        <v>973</v>
      </c>
      <c r="D14" s="110">
        <v>299712</v>
      </c>
      <c r="E14" s="98">
        <v>198311.34</v>
      </c>
      <c r="F14" s="110">
        <v>0</v>
      </c>
      <c r="G14" s="98">
        <v>0</v>
      </c>
      <c r="H14" s="110">
        <f t="shared" si="0"/>
        <v>0</v>
      </c>
      <c r="I14" s="60"/>
      <c r="J14" s="89"/>
    </row>
    <row r="15" spans="1:10" s="96" customFormat="1" ht="28.9" customHeight="1" x14ac:dyDescent="0.2">
      <c r="A15" s="100" t="s">
        <v>1163</v>
      </c>
      <c r="B15" s="111" t="s">
        <v>664</v>
      </c>
      <c r="C15" s="102" t="s">
        <v>1192</v>
      </c>
      <c r="D15" s="110">
        <v>1519500</v>
      </c>
      <c r="E15" s="98">
        <v>258283.91</v>
      </c>
      <c r="F15" s="110">
        <v>1002931</v>
      </c>
      <c r="G15" s="98">
        <v>-258285</v>
      </c>
      <c r="H15" s="110">
        <f t="shared" si="0"/>
        <v>1261216</v>
      </c>
      <c r="I15" s="60">
        <f>F15</f>
        <v>1002931</v>
      </c>
      <c r="J15" s="89" t="s">
        <v>1199</v>
      </c>
    </row>
    <row r="16" spans="1:10" s="96" customFormat="1" ht="24.75" customHeight="1" x14ac:dyDescent="0.2">
      <c r="A16" s="100" t="s">
        <v>1163</v>
      </c>
      <c r="B16" s="111" t="s">
        <v>665</v>
      </c>
      <c r="C16" s="102" t="s">
        <v>666</v>
      </c>
      <c r="D16" s="110">
        <v>2093530</v>
      </c>
      <c r="E16" s="98">
        <v>1222373.49</v>
      </c>
      <c r="F16" s="110">
        <v>-225561</v>
      </c>
      <c r="G16" s="98">
        <v>-1096717.2</v>
      </c>
      <c r="H16" s="110">
        <f t="shared" si="0"/>
        <v>871156.2</v>
      </c>
      <c r="I16" s="60">
        <f>H16</f>
        <v>871156.2</v>
      </c>
      <c r="J16" s="89" t="s">
        <v>1199</v>
      </c>
    </row>
    <row r="17" spans="1:10" s="96" customFormat="1" ht="24.75" customHeight="1" x14ac:dyDescent="0.2">
      <c r="A17" s="100" t="s">
        <v>1163</v>
      </c>
      <c r="B17" s="111" t="s">
        <v>667</v>
      </c>
      <c r="C17" s="102" t="s">
        <v>668</v>
      </c>
      <c r="D17" s="110">
        <v>1900000</v>
      </c>
      <c r="E17" s="98">
        <v>827795.63</v>
      </c>
      <c r="F17" s="110">
        <v>1075367</v>
      </c>
      <c r="G17" s="98">
        <v>3162.5</v>
      </c>
      <c r="H17" s="110">
        <f t="shared" si="0"/>
        <v>1072204.5</v>
      </c>
      <c r="I17" s="60">
        <f>G17</f>
        <v>3162.5</v>
      </c>
      <c r="J17" s="89" t="s">
        <v>1199</v>
      </c>
    </row>
    <row r="18" spans="1:10" s="96" customFormat="1" ht="24.75" customHeight="1" x14ac:dyDescent="0.2">
      <c r="A18" s="100" t="s">
        <v>1163</v>
      </c>
      <c r="B18" s="111" t="s">
        <v>669</v>
      </c>
      <c r="C18" s="102" t="s">
        <v>670</v>
      </c>
      <c r="D18" s="110">
        <v>1955500</v>
      </c>
      <c r="E18" s="98">
        <v>39137.879999999997</v>
      </c>
      <c r="F18" s="110">
        <v>1955500</v>
      </c>
      <c r="G18" s="98">
        <v>39137.879999999997</v>
      </c>
      <c r="H18" s="110">
        <f t="shared" si="0"/>
        <v>1916362.12</v>
      </c>
      <c r="I18" s="60">
        <v>1000000</v>
      </c>
      <c r="J18" s="89" t="s">
        <v>1199</v>
      </c>
    </row>
    <row r="19" spans="1:10" s="96" customFormat="1" ht="24.75" customHeight="1" x14ac:dyDescent="0.2">
      <c r="A19" s="100" t="s">
        <v>1163</v>
      </c>
      <c r="B19" s="111" t="s">
        <v>671</v>
      </c>
      <c r="C19" s="102" t="s">
        <v>672</v>
      </c>
      <c r="D19" s="110">
        <v>-1349040</v>
      </c>
      <c r="E19" s="98">
        <v>0</v>
      </c>
      <c r="F19" s="110">
        <v>-872040</v>
      </c>
      <c r="G19" s="98">
        <v>0</v>
      </c>
      <c r="H19" s="110">
        <f t="shared" si="0"/>
        <v>-872040</v>
      </c>
      <c r="I19" s="60">
        <f>F19</f>
        <v>-872040</v>
      </c>
      <c r="J19" s="89" t="s">
        <v>1199</v>
      </c>
    </row>
    <row r="20" spans="1:10" s="96" customFormat="1" ht="24.75" customHeight="1" x14ac:dyDescent="0.2">
      <c r="A20" s="100" t="s">
        <v>1163</v>
      </c>
      <c r="B20" s="111" t="s">
        <v>673</v>
      </c>
      <c r="C20" s="102" t="s">
        <v>1195</v>
      </c>
      <c r="D20" s="110">
        <v>2058420</v>
      </c>
      <c r="E20" s="98">
        <v>0</v>
      </c>
      <c r="F20" s="110">
        <v>2058420</v>
      </c>
      <c r="G20" s="98">
        <v>0</v>
      </c>
      <c r="H20" s="110">
        <f t="shared" si="0"/>
        <v>2058420</v>
      </c>
      <c r="I20" s="60">
        <f>F20</f>
        <v>2058420</v>
      </c>
      <c r="J20" s="89" t="s">
        <v>1199</v>
      </c>
    </row>
    <row r="21" spans="1:10" s="96" customFormat="1" ht="24.75" customHeight="1" x14ac:dyDescent="0.2">
      <c r="A21" s="100" t="s">
        <v>1163</v>
      </c>
      <c r="B21" s="111" t="s">
        <v>674</v>
      </c>
      <c r="C21" s="102" t="s">
        <v>1193</v>
      </c>
      <c r="D21" s="110">
        <v>1000000</v>
      </c>
      <c r="E21" s="98">
        <v>1259140.81</v>
      </c>
      <c r="F21" s="110">
        <v>-1383</v>
      </c>
      <c r="G21" s="98">
        <v>257757.21</v>
      </c>
      <c r="H21" s="110">
        <f t="shared" si="0"/>
        <v>-259140.21</v>
      </c>
      <c r="I21" s="60">
        <v>450000</v>
      </c>
      <c r="J21" s="89" t="s">
        <v>1199</v>
      </c>
    </row>
    <row r="22" spans="1:10" s="96" customFormat="1" ht="26.65" customHeight="1" x14ac:dyDescent="0.2">
      <c r="A22" s="100" t="s">
        <v>1163</v>
      </c>
      <c r="B22" s="111" t="s">
        <v>675</v>
      </c>
      <c r="C22" s="102" t="s">
        <v>676</v>
      </c>
      <c r="D22" s="110">
        <v>1000000</v>
      </c>
      <c r="E22" s="98">
        <v>381604.89</v>
      </c>
      <c r="F22" s="110">
        <v>668815</v>
      </c>
      <c r="G22" s="98">
        <v>50420.57</v>
      </c>
      <c r="H22" s="110">
        <f t="shared" si="0"/>
        <v>618394.43000000005</v>
      </c>
      <c r="I22" s="60">
        <f>F22</f>
        <v>668815</v>
      </c>
      <c r="J22" s="89" t="s">
        <v>1199</v>
      </c>
    </row>
    <row r="23" spans="1:10" s="96" customFormat="1" ht="25.9" customHeight="1" x14ac:dyDescent="0.2">
      <c r="A23" s="100" t="s">
        <v>1163</v>
      </c>
      <c r="B23" s="111" t="s">
        <v>677</v>
      </c>
      <c r="C23" s="102" t="s">
        <v>1194</v>
      </c>
      <c r="D23" s="110">
        <v>7200000</v>
      </c>
      <c r="E23" s="98">
        <v>4234797.18</v>
      </c>
      <c r="F23" s="110">
        <v>2500000</v>
      </c>
      <c r="G23" s="98">
        <v>11805.51</v>
      </c>
      <c r="H23" s="110">
        <f t="shared" si="0"/>
        <v>2488194.4900000002</v>
      </c>
      <c r="I23" s="60">
        <v>1500000</v>
      </c>
      <c r="J23" s="89" t="s">
        <v>1199</v>
      </c>
    </row>
    <row r="24" spans="1:10" s="96" customFormat="1" ht="28.15" customHeight="1" x14ac:dyDescent="0.2">
      <c r="A24" s="100" t="s">
        <v>1163</v>
      </c>
      <c r="B24" s="111" t="s">
        <v>678</v>
      </c>
      <c r="C24" s="102" t="s">
        <v>679</v>
      </c>
      <c r="D24" s="110">
        <v>5000000</v>
      </c>
      <c r="E24" s="98">
        <v>678562.72</v>
      </c>
      <c r="F24" s="110">
        <v>4617758</v>
      </c>
      <c r="G24" s="98">
        <v>296320.46000000002</v>
      </c>
      <c r="H24" s="110">
        <f t="shared" si="0"/>
        <v>4321437.54</v>
      </c>
      <c r="I24" s="60">
        <v>2000000</v>
      </c>
      <c r="J24" s="89" t="s">
        <v>1199</v>
      </c>
    </row>
    <row r="25" spans="1:10" s="96" customFormat="1" ht="51" customHeight="1" x14ac:dyDescent="0.2">
      <c r="A25" s="90" t="s">
        <v>1161</v>
      </c>
      <c r="B25" s="201" t="s">
        <v>680</v>
      </c>
      <c r="C25" s="202" t="s">
        <v>681</v>
      </c>
      <c r="D25" s="203">
        <v>1121100</v>
      </c>
      <c r="E25" s="204">
        <v>50685.21</v>
      </c>
      <c r="F25" s="203">
        <v>1088435</v>
      </c>
      <c r="G25" s="204">
        <v>18020.21</v>
      </c>
      <c r="H25" s="203">
        <f t="shared" si="0"/>
        <v>1070414.79</v>
      </c>
      <c r="I25" s="91">
        <v>18020</v>
      </c>
      <c r="J25" s="198" t="s">
        <v>1249</v>
      </c>
    </row>
    <row r="26" spans="1:10" s="96" customFormat="1" ht="24.75" customHeight="1" x14ac:dyDescent="0.2">
      <c r="A26" s="100" t="s">
        <v>1163</v>
      </c>
      <c r="B26" s="111" t="s">
        <v>682</v>
      </c>
      <c r="C26" s="102" t="s">
        <v>683</v>
      </c>
      <c r="D26" s="110">
        <v>234000</v>
      </c>
      <c r="E26" s="98">
        <v>228975.52</v>
      </c>
      <c r="F26" s="110">
        <v>5024</v>
      </c>
      <c r="G26" s="98">
        <v>0</v>
      </c>
      <c r="H26" s="110">
        <f t="shared" si="0"/>
        <v>5024</v>
      </c>
      <c r="I26" s="60">
        <v>0</v>
      </c>
      <c r="J26" s="89" t="s">
        <v>1190</v>
      </c>
    </row>
    <row r="27" spans="1:10" s="96" customFormat="1" ht="24.75" customHeight="1" x14ac:dyDescent="0.2">
      <c r="A27" s="100" t="s">
        <v>1163</v>
      </c>
      <c r="B27" s="111" t="s">
        <v>684</v>
      </c>
      <c r="C27" s="102" t="s">
        <v>685</v>
      </c>
      <c r="D27" s="110">
        <v>1000000</v>
      </c>
      <c r="E27" s="98">
        <v>584838.38</v>
      </c>
      <c r="F27" s="110">
        <v>851779</v>
      </c>
      <c r="G27" s="98">
        <v>436617.2</v>
      </c>
      <c r="H27" s="110">
        <f t="shared" si="0"/>
        <v>415161.8</v>
      </c>
      <c r="I27" s="60">
        <f>F27</f>
        <v>851779</v>
      </c>
      <c r="J27" s="89" t="s">
        <v>1199</v>
      </c>
    </row>
    <row r="28" spans="1:10" s="96" customFormat="1" ht="24.75" customHeight="1" x14ac:dyDescent="0.2">
      <c r="A28" s="100" t="s">
        <v>1163</v>
      </c>
      <c r="B28" s="111" t="s">
        <v>974</v>
      </c>
      <c r="C28" s="102" t="s">
        <v>975</v>
      </c>
      <c r="D28" s="110">
        <v>0</v>
      </c>
      <c r="E28" s="98">
        <v>4950</v>
      </c>
      <c r="F28" s="110">
        <v>0</v>
      </c>
      <c r="G28" s="98">
        <v>4950</v>
      </c>
      <c r="H28" s="110">
        <f t="shared" si="0"/>
        <v>-4950</v>
      </c>
      <c r="I28" s="60">
        <v>5000</v>
      </c>
      <c r="J28" s="89" t="s">
        <v>1199</v>
      </c>
    </row>
    <row r="29" spans="1:10" s="187" customFormat="1" ht="24.75" customHeight="1" x14ac:dyDescent="0.2">
      <c r="A29" s="190" t="s">
        <v>1163</v>
      </c>
      <c r="B29" s="111" t="s">
        <v>1236</v>
      </c>
      <c r="C29" s="192" t="s">
        <v>1237</v>
      </c>
      <c r="D29" s="193"/>
      <c r="E29" s="188"/>
      <c r="F29" s="193">
        <v>3990700</v>
      </c>
      <c r="G29" s="188">
        <v>1213682</v>
      </c>
      <c r="H29" s="193">
        <f t="shared" si="0"/>
        <v>2777018</v>
      </c>
      <c r="I29" s="191">
        <f>F29</f>
        <v>3990700</v>
      </c>
      <c r="J29" s="89" t="s">
        <v>1199</v>
      </c>
    </row>
    <row r="30" spans="1:10" s="96" customFormat="1" ht="28.9" customHeight="1" x14ac:dyDescent="0.2">
      <c r="A30" s="100" t="s">
        <v>1163</v>
      </c>
      <c r="B30" s="111" t="s">
        <v>686</v>
      </c>
      <c r="C30" s="102" t="s">
        <v>1196</v>
      </c>
      <c r="D30" s="110">
        <v>5000000</v>
      </c>
      <c r="E30" s="98">
        <v>840450.12</v>
      </c>
      <c r="F30" s="110">
        <v>4768604</v>
      </c>
      <c r="G30" s="98">
        <v>609054.02</v>
      </c>
      <c r="H30" s="110">
        <f t="shared" si="0"/>
        <v>4159549.98</v>
      </c>
      <c r="I30" s="60">
        <f>F30</f>
        <v>4768604</v>
      </c>
      <c r="J30" s="89" t="s">
        <v>1199</v>
      </c>
    </row>
    <row r="31" spans="1:10" s="96" customFormat="1" ht="24.75" hidden="1" customHeight="1" x14ac:dyDescent="0.2">
      <c r="A31" s="100"/>
      <c r="B31" s="108" t="s">
        <v>976</v>
      </c>
      <c r="C31" s="102" t="s">
        <v>977</v>
      </c>
      <c r="D31" s="110">
        <v>460000</v>
      </c>
      <c r="E31" s="98">
        <v>500647.01</v>
      </c>
      <c r="F31" s="110">
        <v>0</v>
      </c>
      <c r="G31" s="98">
        <v>0</v>
      </c>
      <c r="H31" s="110">
        <f t="shared" si="0"/>
        <v>0</v>
      </c>
      <c r="I31" s="60"/>
      <c r="J31" s="89"/>
    </row>
    <row r="32" spans="1:10" s="96" customFormat="1" ht="24.75" hidden="1" customHeight="1" x14ac:dyDescent="0.2">
      <c r="A32" s="100"/>
      <c r="B32" s="108" t="s">
        <v>978</v>
      </c>
      <c r="C32" s="102" t="s">
        <v>979</v>
      </c>
      <c r="D32" s="110">
        <v>400500</v>
      </c>
      <c r="E32" s="98">
        <v>399552.46</v>
      </c>
      <c r="F32" s="110">
        <v>0</v>
      </c>
      <c r="G32" s="98">
        <v>0</v>
      </c>
      <c r="H32" s="110">
        <f t="shared" si="0"/>
        <v>0</v>
      </c>
      <c r="I32" s="60"/>
      <c r="J32" s="89"/>
    </row>
    <row r="33" spans="1:10" s="96" customFormat="1" ht="24.75" hidden="1" customHeight="1" x14ac:dyDescent="0.2">
      <c r="A33" s="100"/>
      <c r="B33" s="111" t="s">
        <v>71</v>
      </c>
      <c r="C33" s="102" t="s">
        <v>980</v>
      </c>
      <c r="D33" s="110">
        <v>3270000</v>
      </c>
      <c r="E33" s="98">
        <v>3162863.18</v>
      </c>
      <c r="F33" s="110">
        <v>0</v>
      </c>
      <c r="G33" s="98">
        <v>0</v>
      </c>
      <c r="H33" s="110">
        <f t="shared" si="0"/>
        <v>0</v>
      </c>
      <c r="I33" s="60"/>
      <c r="J33" s="89"/>
    </row>
    <row r="34" spans="1:10" s="96" customFormat="1" ht="24.75" hidden="1" customHeight="1" x14ac:dyDescent="0.2">
      <c r="A34" s="100"/>
      <c r="B34" s="108" t="s">
        <v>981</v>
      </c>
      <c r="C34" s="102" t="s">
        <v>982</v>
      </c>
      <c r="D34" s="110">
        <v>3919000</v>
      </c>
      <c r="E34" s="98">
        <v>3918999.8</v>
      </c>
      <c r="F34" s="110">
        <v>0</v>
      </c>
      <c r="G34" s="98">
        <v>0</v>
      </c>
      <c r="H34" s="110">
        <f t="shared" si="0"/>
        <v>0</v>
      </c>
      <c r="I34" s="60"/>
      <c r="J34" s="89"/>
    </row>
    <row r="35" spans="1:10" s="96" customFormat="1" ht="24.75" hidden="1" customHeight="1" x14ac:dyDescent="0.2">
      <c r="A35" s="100"/>
      <c r="B35" s="111" t="s">
        <v>983</v>
      </c>
      <c r="C35" s="102" t="s">
        <v>984</v>
      </c>
      <c r="D35" s="110">
        <v>66531</v>
      </c>
      <c r="E35" s="98">
        <v>66530.78</v>
      </c>
      <c r="F35" s="110">
        <v>0</v>
      </c>
      <c r="G35" s="98">
        <v>0</v>
      </c>
      <c r="H35" s="110">
        <f t="shared" si="0"/>
        <v>0</v>
      </c>
      <c r="I35" s="60"/>
      <c r="J35" s="89"/>
    </row>
    <row r="36" spans="1:10" s="96" customFormat="1" ht="24.75" hidden="1" customHeight="1" x14ac:dyDescent="0.2">
      <c r="A36" s="100"/>
      <c r="B36" s="111" t="s">
        <v>985</v>
      </c>
      <c r="C36" s="102" t="s">
        <v>986</v>
      </c>
      <c r="D36" s="110">
        <v>72135</v>
      </c>
      <c r="E36" s="98">
        <v>72134.899999999994</v>
      </c>
      <c r="F36" s="110">
        <v>0</v>
      </c>
      <c r="G36" s="98">
        <v>0</v>
      </c>
      <c r="H36" s="110">
        <f t="shared" si="0"/>
        <v>0</v>
      </c>
      <c r="I36" s="60"/>
      <c r="J36" s="89"/>
    </row>
    <row r="37" spans="1:10" s="96" customFormat="1" ht="24.75" hidden="1" customHeight="1" x14ac:dyDescent="0.2">
      <c r="A37" s="100"/>
      <c r="B37" s="111" t="s">
        <v>987</v>
      </c>
      <c r="C37" s="102" t="s">
        <v>988</v>
      </c>
      <c r="D37" s="110">
        <v>109233</v>
      </c>
      <c r="E37" s="98">
        <v>109236.48</v>
      </c>
      <c r="F37" s="110">
        <v>0</v>
      </c>
      <c r="G37" s="98">
        <v>0</v>
      </c>
      <c r="H37" s="110">
        <f t="shared" si="0"/>
        <v>0</v>
      </c>
      <c r="I37" s="60"/>
      <c r="J37" s="89"/>
    </row>
    <row r="38" spans="1:10" s="96" customFormat="1" ht="24.75" hidden="1" customHeight="1" x14ac:dyDescent="0.2">
      <c r="A38" s="100"/>
      <c r="B38" s="111" t="s">
        <v>989</v>
      </c>
      <c r="C38" s="102" t="s">
        <v>990</v>
      </c>
      <c r="D38" s="110">
        <v>0</v>
      </c>
      <c r="E38" s="98">
        <v>0</v>
      </c>
      <c r="F38" s="110">
        <v>0</v>
      </c>
      <c r="G38" s="98">
        <v>0</v>
      </c>
      <c r="H38" s="110">
        <f t="shared" ref="H38:H66" si="1">SUM(F38-G38)</f>
        <v>0</v>
      </c>
      <c r="I38" s="60"/>
      <c r="J38" s="89"/>
    </row>
    <row r="39" spans="1:10" s="96" customFormat="1" ht="24" hidden="1" customHeight="1" x14ac:dyDescent="0.2">
      <c r="A39" s="100"/>
      <c r="B39" s="111" t="s">
        <v>991</v>
      </c>
      <c r="C39" s="102" t="s">
        <v>992</v>
      </c>
      <c r="D39" s="110">
        <v>300000</v>
      </c>
      <c r="E39" s="98">
        <v>419124.26</v>
      </c>
      <c r="F39" s="110">
        <v>0</v>
      </c>
      <c r="G39" s="98">
        <v>0</v>
      </c>
      <c r="H39" s="110">
        <f t="shared" si="1"/>
        <v>0</v>
      </c>
      <c r="I39" s="60"/>
      <c r="J39" s="89"/>
    </row>
    <row r="40" spans="1:10" s="96" customFormat="1" ht="24.75" customHeight="1" x14ac:dyDescent="0.2">
      <c r="A40" s="100" t="s">
        <v>1162</v>
      </c>
      <c r="B40" s="111" t="s">
        <v>687</v>
      </c>
      <c r="C40" s="102" t="s">
        <v>688</v>
      </c>
      <c r="D40" s="110">
        <v>1310529</v>
      </c>
      <c r="E40" s="98">
        <v>1310529.1000000001</v>
      </c>
      <c r="F40" s="110">
        <v>0</v>
      </c>
      <c r="G40" s="98">
        <v>-1808252.22</v>
      </c>
      <c r="H40" s="110">
        <f t="shared" si="1"/>
        <v>1808252.22</v>
      </c>
      <c r="I40" s="60">
        <v>0</v>
      </c>
      <c r="J40" s="89" t="s">
        <v>1191</v>
      </c>
    </row>
    <row r="41" spans="1:10" s="96" customFormat="1" ht="24.75" customHeight="1" x14ac:dyDescent="0.2">
      <c r="A41" s="100" t="s">
        <v>1162</v>
      </c>
      <c r="B41" s="111" t="s">
        <v>689</v>
      </c>
      <c r="C41" s="102" t="s">
        <v>690</v>
      </c>
      <c r="D41" s="110">
        <v>140000</v>
      </c>
      <c r="E41" s="98">
        <v>105000</v>
      </c>
      <c r="F41" s="110">
        <v>140000</v>
      </c>
      <c r="G41" s="98">
        <v>105000</v>
      </c>
      <c r="H41" s="110">
        <f t="shared" si="1"/>
        <v>35000</v>
      </c>
      <c r="I41" s="60">
        <v>105000</v>
      </c>
      <c r="J41" s="89" t="s">
        <v>1228</v>
      </c>
    </row>
    <row r="42" spans="1:10" s="96" customFormat="1" ht="50.25" customHeight="1" x14ac:dyDescent="0.2">
      <c r="A42" s="90" t="s">
        <v>1161</v>
      </c>
      <c r="B42" s="201" t="s">
        <v>993</v>
      </c>
      <c r="C42" s="202" t="s">
        <v>994</v>
      </c>
      <c r="D42" s="203">
        <v>0</v>
      </c>
      <c r="E42" s="204">
        <v>0</v>
      </c>
      <c r="F42" s="203">
        <v>150000</v>
      </c>
      <c r="G42" s="204">
        <v>0</v>
      </c>
      <c r="H42" s="203">
        <f t="shared" si="1"/>
        <v>150000</v>
      </c>
      <c r="I42" s="91">
        <v>150000</v>
      </c>
      <c r="J42" s="200" t="s">
        <v>1250</v>
      </c>
    </row>
    <row r="43" spans="1:10" s="96" customFormat="1" ht="24.75" customHeight="1" x14ac:dyDescent="0.2">
      <c r="A43" s="90" t="s">
        <v>1162</v>
      </c>
      <c r="B43" s="206" t="s">
        <v>691</v>
      </c>
      <c r="C43" s="207" t="s">
        <v>692</v>
      </c>
      <c r="D43" s="208">
        <v>200000</v>
      </c>
      <c r="E43" s="43">
        <v>27009</v>
      </c>
      <c r="F43" s="208">
        <v>172991</v>
      </c>
      <c r="G43" s="43">
        <v>0</v>
      </c>
      <c r="H43" s="208">
        <f t="shared" si="1"/>
        <v>172991</v>
      </c>
      <c r="I43" s="209">
        <v>0</v>
      </c>
      <c r="J43" s="200" t="s">
        <v>1230</v>
      </c>
    </row>
    <row r="44" spans="1:10" s="96" customFormat="1" ht="24.75" customHeight="1" x14ac:dyDescent="0.2">
      <c r="A44" s="100" t="s">
        <v>1162</v>
      </c>
      <c r="B44" s="111" t="s">
        <v>693</v>
      </c>
      <c r="C44" s="102" t="s">
        <v>694</v>
      </c>
      <c r="D44" s="110">
        <v>508000</v>
      </c>
      <c r="E44" s="98">
        <v>395112.97</v>
      </c>
      <c r="F44" s="110">
        <v>508000</v>
      </c>
      <c r="G44" s="98">
        <v>395112.97</v>
      </c>
      <c r="H44" s="110">
        <f t="shared" si="1"/>
        <v>112887.03000000003</v>
      </c>
      <c r="I44" s="60">
        <v>508000</v>
      </c>
      <c r="J44" s="89" t="s">
        <v>1199</v>
      </c>
    </row>
    <row r="45" spans="1:10" s="96" customFormat="1" ht="24.75" customHeight="1" x14ac:dyDescent="0.2">
      <c r="A45" s="100" t="s">
        <v>1162</v>
      </c>
      <c r="B45" s="111" t="s">
        <v>695</v>
      </c>
      <c r="C45" s="102" t="s">
        <v>1164</v>
      </c>
      <c r="D45" s="110">
        <v>304800</v>
      </c>
      <c r="E45" s="98">
        <v>210</v>
      </c>
      <c r="F45" s="110">
        <v>304800</v>
      </c>
      <c r="G45" s="98">
        <v>210</v>
      </c>
      <c r="H45" s="110">
        <f t="shared" si="1"/>
        <v>304590</v>
      </c>
      <c r="I45" s="60">
        <v>304800</v>
      </c>
      <c r="J45" s="89" t="s">
        <v>1199</v>
      </c>
    </row>
    <row r="46" spans="1:10" s="96" customFormat="1" ht="24.75" hidden="1" customHeight="1" x14ac:dyDescent="0.2">
      <c r="A46" s="100"/>
      <c r="B46" s="111" t="s">
        <v>995</v>
      </c>
      <c r="C46" s="102" t="s">
        <v>996</v>
      </c>
      <c r="D46" s="110">
        <v>0</v>
      </c>
      <c r="E46" s="98">
        <v>18</v>
      </c>
      <c r="F46" s="110">
        <v>0</v>
      </c>
      <c r="G46" s="98">
        <v>0</v>
      </c>
      <c r="H46" s="110">
        <f t="shared" si="1"/>
        <v>0</v>
      </c>
      <c r="I46" s="60"/>
      <c r="J46" s="89"/>
    </row>
    <row r="47" spans="1:10" s="96" customFormat="1" ht="24.75" hidden="1" customHeight="1" x14ac:dyDescent="0.2">
      <c r="A47" s="100"/>
      <c r="B47" s="111" t="s">
        <v>997</v>
      </c>
      <c r="C47" s="102" t="s">
        <v>998</v>
      </c>
      <c r="D47" s="110">
        <v>0</v>
      </c>
      <c r="E47" s="98">
        <v>1080</v>
      </c>
      <c r="F47" s="110">
        <v>0</v>
      </c>
      <c r="G47" s="98">
        <v>0</v>
      </c>
      <c r="H47" s="110">
        <f t="shared" si="1"/>
        <v>0</v>
      </c>
      <c r="I47" s="60"/>
      <c r="J47" s="89"/>
    </row>
    <row r="48" spans="1:10" s="96" customFormat="1" ht="24.75" hidden="1" customHeight="1" x14ac:dyDescent="0.2">
      <c r="A48" s="100"/>
      <c r="B48" s="111" t="s">
        <v>999</v>
      </c>
      <c r="C48" s="102" t="s">
        <v>1000</v>
      </c>
      <c r="D48" s="110">
        <v>0</v>
      </c>
      <c r="E48" s="98">
        <v>0</v>
      </c>
      <c r="F48" s="110">
        <v>0</v>
      </c>
      <c r="G48" s="98">
        <v>0</v>
      </c>
      <c r="H48" s="110">
        <f t="shared" si="1"/>
        <v>0</v>
      </c>
      <c r="I48" s="60"/>
      <c r="J48" s="89"/>
    </row>
    <row r="49" spans="1:10" s="96" customFormat="1" ht="24.75" hidden="1" customHeight="1" x14ac:dyDescent="0.2">
      <c r="A49" s="100"/>
      <c r="B49" s="111" t="s">
        <v>1001</v>
      </c>
      <c r="C49" s="102" t="s">
        <v>1002</v>
      </c>
      <c r="D49" s="110">
        <v>479967</v>
      </c>
      <c r="E49" s="98">
        <v>631104.99</v>
      </c>
      <c r="F49" s="110">
        <v>0</v>
      </c>
      <c r="G49" s="98">
        <v>0</v>
      </c>
      <c r="H49" s="110">
        <f t="shared" si="1"/>
        <v>0</v>
      </c>
      <c r="I49" s="60"/>
      <c r="J49" s="89"/>
    </row>
    <row r="50" spans="1:10" ht="25.5" x14ac:dyDescent="0.2">
      <c r="A50" s="55" t="s">
        <v>1162</v>
      </c>
      <c r="B50" s="111" t="s">
        <v>1003</v>
      </c>
      <c r="C50" s="102" t="s">
        <v>1004</v>
      </c>
      <c r="D50" s="110">
        <v>0</v>
      </c>
      <c r="E50" s="98">
        <v>-315675</v>
      </c>
      <c r="F50" s="110">
        <v>-351000</v>
      </c>
      <c r="G50" s="98">
        <v>-315675</v>
      </c>
      <c r="H50" s="110">
        <f t="shared" si="1"/>
        <v>-35325</v>
      </c>
      <c r="I50" s="60">
        <f>F50</f>
        <v>-351000</v>
      </c>
      <c r="J50" s="89" t="s">
        <v>1229</v>
      </c>
    </row>
    <row r="51" spans="1:10" ht="12.75" hidden="1" x14ac:dyDescent="0.2">
      <c r="A51" s="55"/>
      <c r="B51" s="111" t="s">
        <v>1005</v>
      </c>
      <c r="C51" s="102" t="s">
        <v>1006</v>
      </c>
      <c r="D51" s="110">
        <v>0</v>
      </c>
      <c r="E51" s="98">
        <v>0.09</v>
      </c>
      <c r="F51" s="110">
        <v>0</v>
      </c>
      <c r="G51" s="98">
        <v>0</v>
      </c>
      <c r="H51" s="110">
        <f t="shared" si="1"/>
        <v>0</v>
      </c>
      <c r="I51" s="60"/>
      <c r="J51" s="89"/>
    </row>
    <row r="52" spans="1:10" ht="12.75" x14ac:dyDescent="0.2">
      <c r="A52" s="55" t="s">
        <v>1162</v>
      </c>
      <c r="B52" s="111" t="s">
        <v>696</v>
      </c>
      <c r="C52" s="102" t="s">
        <v>697</v>
      </c>
      <c r="D52" s="110">
        <v>562102</v>
      </c>
      <c r="E52" s="98">
        <v>542065.01</v>
      </c>
      <c r="F52" s="110">
        <v>196687</v>
      </c>
      <c r="G52" s="98">
        <v>12550.33</v>
      </c>
      <c r="H52" s="110">
        <f t="shared" si="1"/>
        <v>184136.67</v>
      </c>
      <c r="I52" s="60">
        <v>50000</v>
      </c>
      <c r="J52" s="89"/>
    </row>
    <row r="53" spans="1:10" ht="18" customHeight="1" x14ac:dyDescent="0.2">
      <c r="A53" s="90" t="s">
        <v>1162</v>
      </c>
      <c r="B53" s="111" t="s">
        <v>698</v>
      </c>
      <c r="C53" s="102" t="s">
        <v>699</v>
      </c>
      <c r="D53" s="110">
        <v>1535710</v>
      </c>
      <c r="E53" s="98">
        <v>0</v>
      </c>
      <c r="F53" s="110">
        <v>1535710</v>
      </c>
      <c r="G53" s="98">
        <v>0</v>
      </c>
      <c r="H53" s="110">
        <f t="shared" si="1"/>
        <v>1535710</v>
      </c>
      <c r="I53" s="91">
        <v>0</v>
      </c>
      <c r="J53" s="92" t="s">
        <v>1230</v>
      </c>
    </row>
    <row r="54" spans="1:10" ht="25.5" hidden="1" x14ac:dyDescent="0.2">
      <c r="A54" s="55"/>
      <c r="B54" s="111" t="s">
        <v>1007</v>
      </c>
      <c r="C54" s="102" t="s">
        <v>1008</v>
      </c>
      <c r="D54" s="110">
        <v>0</v>
      </c>
      <c r="E54" s="98">
        <v>0</v>
      </c>
      <c r="F54" s="110">
        <v>0</v>
      </c>
      <c r="G54" s="98">
        <v>0</v>
      </c>
      <c r="H54" s="110">
        <f t="shared" si="1"/>
        <v>0</v>
      </c>
      <c r="I54" s="91"/>
      <c r="J54" s="40"/>
    </row>
    <row r="55" spans="1:10" ht="12.75" hidden="1" x14ac:dyDescent="0.2">
      <c r="A55" s="55"/>
      <c r="B55" s="108" t="s">
        <v>1009</v>
      </c>
      <c r="C55" s="102" t="s">
        <v>1010</v>
      </c>
      <c r="D55" s="110">
        <v>2691500</v>
      </c>
      <c r="E55" s="98">
        <v>2689531.43</v>
      </c>
      <c r="F55" s="110">
        <v>0</v>
      </c>
      <c r="G55" s="98">
        <v>0</v>
      </c>
      <c r="H55" s="110">
        <f t="shared" si="1"/>
        <v>0</v>
      </c>
      <c r="I55" s="93"/>
      <c r="J55" s="89"/>
    </row>
    <row r="56" spans="1:10" ht="25.5" hidden="1" x14ac:dyDescent="0.2">
      <c r="A56" s="55"/>
      <c r="B56" s="111" t="s">
        <v>1011</v>
      </c>
      <c r="C56" s="102" t="s">
        <v>1012</v>
      </c>
      <c r="D56" s="110">
        <v>75000</v>
      </c>
      <c r="E56" s="98">
        <v>75185</v>
      </c>
      <c r="F56" s="110">
        <v>0</v>
      </c>
      <c r="G56" s="98">
        <v>0</v>
      </c>
      <c r="H56" s="110">
        <f t="shared" si="1"/>
        <v>0</v>
      </c>
      <c r="I56" s="93"/>
      <c r="J56" s="89"/>
    </row>
    <row r="57" spans="1:10" s="96" customFormat="1" ht="12.75" hidden="1" x14ac:dyDescent="0.2">
      <c r="A57" s="100"/>
      <c r="B57" s="108" t="s">
        <v>1013</v>
      </c>
      <c r="C57" s="102" t="s">
        <v>1014</v>
      </c>
      <c r="D57" s="110">
        <v>163943</v>
      </c>
      <c r="E57" s="98">
        <v>163942.73000000001</v>
      </c>
      <c r="F57" s="110">
        <v>0</v>
      </c>
      <c r="G57" s="98">
        <v>0</v>
      </c>
      <c r="H57" s="110">
        <f t="shared" si="1"/>
        <v>0</v>
      </c>
      <c r="I57" s="93"/>
      <c r="J57" s="89"/>
    </row>
    <row r="58" spans="1:10" s="96" customFormat="1" ht="25.5" hidden="1" x14ac:dyDescent="0.2">
      <c r="A58" s="100"/>
      <c r="B58" s="108" t="s">
        <v>1015</v>
      </c>
      <c r="C58" s="102" t="s">
        <v>1016</v>
      </c>
      <c r="D58" s="110">
        <v>707412</v>
      </c>
      <c r="E58" s="98">
        <v>707411.75</v>
      </c>
      <c r="F58" s="110">
        <v>0</v>
      </c>
      <c r="G58" s="98">
        <v>0</v>
      </c>
      <c r="H58" s="110">
        <f t="shared" si="1"/>
        <v>0</v>
      </c>
      <c r="I58" s="93"/>
      <c r="J58" s="89"/>
    </row>
    <row r="59" spans="1:10" s="96" customFormat="1" ht="25.5" hidden="1" x14ac:dyDescent="0.2">
      <c r="A59" s="100"/>
      <c r="B59" s="108" t="s">
        <v>1017</v>
      </c>
      <c r="C59" s="102" t="s">
        <v>1018</v>
      </c>
      <c r="D59" s="110">
        <v>200401</v>
      </c>
      <c r="E59" s="98">
        <v>200400.73</v>
      </c>
      <c r="F59" s="110">
        <v>0</v>
      </c>
      <c r="G59" s="98">
        <v>0</v>
      </c>
      <c r="H59" s="110">
        <f t="shared" si="1"/>
        <v>0</v>
      </c>
      <c r="I59" s="93"/>
      <c r="J59" s="89"/>
    </row>
    <row r="60" spans="1:10" s="96" customFormat="1" ht="12.75" hidden="1" x14ac:dyDescent="0.2">
      <c r="A60" s="100"/>
      <c r="B60" s="111" t="s">
        <v>1019</v>
      </c>
      <c r="C60" s="102" t="s">
        <v>1020</v>
      </c>
      <c r="D60" s="110">
        <v>1000000</v>
      </c>
      <c r="E60" s="98">
        <v>999999.6</v>
      </c>
      <c r="F60" s="110">
        <v>0</v>
      </c>
      <c r="G60" s="98">
        <v>0</v>
      </c>
      <c r="H60" s="110">
        <f t="shared" si="1"/>
        <v>0</v>
      </c>
      <c r="I60" s="93"/>
      <c r="J60" s="89"/>
    </row>
    <row r="61" spans="1:10" s="96" customFormat="1" ht="22.15" customHeight="1" x14ac:dyDescent="0.2">
      <c r="A61" s="100" t="s">
        <v>1162</v>
      </c>
      <c r="B61" s="108" t="s">
        <v>700</v>
      </c>
      <c r="C61" s="102" t="s">
        <v>701</v>
      </c>
      <c r="D61" s="110">
        <v>45076217</v>
      </c>
      <c r="E61" s="98">
        <v>52599951.710000001</v>
      </c>
      <c r="F61" s="110">
        <v>24006909</v>
      </c>
      <c r="G61" s="98">
        <v>8786676.0899999999</v>
      </c>
      <c r="H61" s="110">
        <f t="shared" si="1"/>
        <v>15220232.91</v>
      </c>
      <c r="I61" s="93">
        <v>24006909</v>
      </c>
      <c r="J61" s="89" t="s">
        <v>1199</v>
      </c>
    </row>
    <row r="62" spans="1:10" s="96" customFormat="1" ht="12.75" hidden="1" x14ac:dyDescent="0.2">
      <c r="A62" s="100"/>
      <c r="B62" s="111" t="s">
        <v>1021</v>
      </c>
      <c r="C62" s="102" t="s">
        <v>1022</v>
      </c>
      <c r="D62" s="110">
        <v>0</v>
      </c>
      <c r="E62" s="98">
        <v>-38303.26</v>
      </c>
      <c r="F62" s="110">
        <v>0</v>
      </c>
      <c r="G62" s="98">
        <v>0</v>
      </c>
      <c r="H62" s="110">
        <f t="shared" si="1"/>
        <v>0</v>
      </c>
      <c r="I62" s="93"/>
      <c r="J62" s="89"/>
    </row>
    <row r="63" spans="1:10" s="96" customFormat="1" ht="14.65" customHeight="1" x14ac:dyDescent="0.2">
      <c r="A63" s="100" t="s">
        <v>1162</v>
      </c>
      <c r="B63" s="111" t="s">
        <v>702</v>
      </c>
      <c r="C63" s="102" t="s">
        <v>703</v>
      </c>
      <c r="D63" s="110">
        <v>0</v>
      </c>
      <c r="E63" s="98">
        <v>-0.05</v>
      </c>
      <c r="F63" s="110">
        <v>35715</v>
      </c>
      <c r="G63" s="98">
        <v>35715</v>
      </c>
      <c r="H63" s="110">
        <f t="shared" si="1"/>
        <v>0</v>
      </c>
      <c r="I63" s="93">
        <f>F63</f>
        <v>35715</v>
      </c>
      <c r="J63" s="89" t="s">
        <v>1191</v>
      </c>
    </row>
    <row r="64" spans="1:10" s="96" customFormat="1" ht="12.75" hidden="1" x14ac:dyDescent="0.2">
      <c r="A64" s="100"/>
      <c r="B64" s="111" t="s">
        <v>1023</v>
      </c>
      <c r="C64" s="102" t="s">
        <v>1024</v>
      </c>
      <c r="D64" s="110">
        <v>350000</v>
      </c>
      <c r="E64" s="98">
        <v>221915.22</v>
      </c>
      <c r="F64" s="110">
        <v>0</v>
      </c>
      <c r="G64" s="98">
        <v>0</v>
      </c>
      <c r="H64" s="110">
        <f t="shared" si="1"/>
        <v>0</v>
      </c>
      <c r="I64" s="93"/>
      <c r="J64" s="89"/>
    </row>
    <row r="65" spans="1:10" s="96" customFormat="1" ht="12.75" hidden="1" x14ac:dyDescent="0.2">
      <c r="A65" s="100"/>
      <c r="B65" s="108" t="s">
        <v>1025</v>
      </c>
      <c r="C65" s="102" t="s">
        <v>1026</v>
      </c>
      <c r="D65" s="110">
        <v>570000</v>
      </c>
      <c r="E65" s="98">
        <v>501097.49</v>
      </c>
      <c r="F65" s="110">
        <v>0</v>
      </c>
      <c r="G65" s="98">
        <v>0</v>
      </c>
      <c r="H65" s="110">
        <f t="shared" si="1"/>
        <v>0</v>
      </c>
      <c r="I65" s="93"/>
      <c r="J65" s="89"/>
    </row>
    <row r="66" spans="1:10" s="96" customFormat="1" ht="12.75" hidden="1" x14ac:dyDescent="0.2">
      <c r="A66" s="100"/>
      <c r="B66" s="108" t="s">
        <v>1027</v>
      </c>
      <c r="C66" s="102" t="s">
        <v>1028</v>
      </c>
      <c r="D66" s="110">
        <v>400000</v>
      </c>
      <c r="E66" s="98">
        <v>400000</v>
      </c>
      <c r="F66" s="110">
        <v>0</v>
      </c>
      <c r="G66" s="98">
        <v>0</v>
      </c>
      <c r="H66" s="110">
        <f t="shared" si="1"/>
        <v>0</v>
      </c>
      <c r="I66" s="93"/>
      <c r="J66" s="89"/>
    </row>
    <row r="67" spans="1:10" s="96" customFormat="1" ht="12.75" hidden="1" x14ac:dyDescent="0.2">
      <c r="A67" s="100"/>
      <c r="B67" s="108" t="s">
        <v>1029</v>
      </c>
      <c r="C67" s="102" t="s">
        <v>1030</v>
      </c>
      <c r="D67" s="110">
        <v>286795</v>
      </c>
      <c r="E67" s="98">
        <v>1861019.23</v>
      </c>
      <c r="F67" s="110">
        <v>0</v>
      </c>
      <c r="G67" s="98">
        <v>0</v>
      </c>
      <c r="H67" s="110">
        <f t="shared" ref="H67:H98" si="2">SUM(F67-G67)</f>
        <v>0</v>
      </c>
      <c r="I67" s="93"/>
      <c r="J67" s="89"/>
    </row>
    <row r="68" spans="1:10" s="96" customFormat="1" ht="12.75" hidden="1" x14ac:dyDescent="0.2">
      <c r="A68" s="100"/>
      <c r="B68" s="108" t="s">
        <v>1031</v>
      </c>
      <c r="C68" s="102" t="s">
        <v>1032</v>
      </c>
      <c r="D68" s="110">
        <v>1739562</v>
      </c>
      <c r="E68" s="98">
        <v>1577157.15</v>
      </c>
      <c r="F68" s="110">
        <v>0</v>
      </c>
      <c r="G68" s="98">
        <v>0</v>
      </c>
      <c r="H68" s="110">
        <f t="shared" si="2"/>
        <v>0</v>
      </c>
      <c r="I68" s="93"/>
      <c r="J68" s="89"/>
    </row>
    <row r="69" spans="1:10" s="96" customFormat="1" ht="12.75" hidden="1" x14ac:dyDescent="0.2">
      <c r="A69" s="100"/>
      <c r="B69" s="108" t="s">
        <v>1033</v>
      </c>
      <c r="C69" s="102" t="s">
        <v>1034</v>
      </c>
      <c r="D69" s="110">
        <v>0</v>
      </c>
      <c r="E69" s="98">
        <v>0</v>
      </c>
      <c r="F69" s="110">
        <v>0</v>
      </c>
      <c r="G69" s="98">
        <v>0</v>
      </c>
      <c r="H69" s="110">
        <f t="shared" si="2"/>
        <v>0</v>
      </c>
      <c r="I69" s="93"/>
      <c r="J69" s="89"/>
    </row>
    <row r="70" spans="1:10" s="96" customFormat="1" ht="12.75" hidden="1" x14ac:dyDescent="0.2">
      <c r="A70" s="100"/>
      <c r="B70" s="108" t="s">
        <v>1035</v>
      </c>
      <c r="C70" s="102" t="s">
        <v>704</v>
      </c>
      <c r="D70" s="110">
        <v>4163000</v>
      </c>
      <c r="E70" s="98">
        <v>396217.26</v>
      </c>
      <c r="F70" s="110">
        <v>0</v>
      </c>
      <c r="G70" s="98">
        <v>0</v>
      </c>
      <c r="H70" s="110">
        <f t="shared" si="2"/>
        <v>0</v>
      </c>
      <c r="I70" s="93"/>
      <c r="J70" s="89"/>
    </row>
    <row r="71" spans="1:10" s="96" customFormat="1" ht="51" hidden="1" x14ac:dyDescent="0.2">
      <c r="A71" s="100"/>
      <c r="B71" s="108" t="s">
        <v>1036</v>
      </c>
      <c r="C71" s="102" t="s">
        <v>1037</v>
      </c>
      <c r="D71" s="110">
        <v>4900000</v>
      </c>
      <c r="E71" s="98">
        <v>4890036.7</v>
      </c>
      <c r="F71" s="110">
        <v>0</v>
      </c>
      <c r="G71" s="98">
        <v>0</v>
      </c>
      <c r="H71" s="110">
        <f t="shared" si="2"/>
        <v>0</v>
      </c>
      <c r="I71" s="93"/>
      <c r="J71" s="89"/>
    </row>
    <row r="72" spans="1:10" s="96" customFormat="1" ht="12.75" hidden="1" x14ac:dyDescent="0.2">
      <c r="A72" s="100"/>
      <c r="B72" s="108" t="s">
        <v>1038</v>
      </c>
      <c r="C72" s="102" t="s">
        <v>1039</v>
      </c>
      <c r="D72" s="110">
        <v>714635</v>
      </c>
      <c r="E72" s="98">
        <v>210615.3</v>
      </c>
      <c r="F72" s="110">
        <v>0</v>
      </c>
      <c r="G72" s="98">
        <v>0</v>
      </c>
      <c r="H72" s="110">
        <f t="shared" si="2"/>
        <v>0</v>
      </c>
      <c r="I72" s="93"/>
      <c r="J72" s="89"/>
    </row>
    <row r="73" spans="1:10" s="96" customFormat="1" ht="12.75" hidden="1" x14ac:dyDescent="0.2">
      <c r="A73" s="100"/>
      <c r="B73" s="108" t="s">
        <v>1040</v>
      </c>
      <c r="C73" s="102" t="s">
        <v>1041</v>
      </c>
      <c r="D73" s="110">
        <v>222000</v>
      </c>
      <c r="E73" s="98">
        <v>125091.75</v>
      </c>
      <c r="F73" s="110">
        <v>0</v>
      </c>
      <c r="G73" s="98">
        <v>0</v>
      </c>
      <c r="H73" s="110">
        <f t="shared" si="2"/>
        <v>0</v>
      </c>
      <c r="I73" s="93"/>
      <c r="J73" s="89"/>
    </row>
    <row r="74" spans="1:10" s="96" customFormat="1" ht="68.45" customHeight="1" x14ac:dyDescent="0.2">
      <c r="A74" s="90" t="s">
        <v>1161</v>
      </c>
      <c r="B74" s="205" t="s">
        <v>705</v>
      </c>
      <c r="C74" s="202" t="s">
        <v>1246</v>
      </c>
      <c r="D74" s="203">
        <v>1000000</v>
      </c>
      <c r="E74" s="204">
        <v>1250226.49</v>
      </c>
      <c r="F74" s="203">
        <v>939963</v>
      </c>
      <c r="G74" s="204">
        <v>200226.5</v>
      </c>
      <c r="H74" s="203">
        <f t="shared" si="2"/>
        <v>739736.5</v>
      </c>
      <c r="I74" s="91">
        <v>939963</v>
      </c>
      <c r="J74" s="92" t="s">
        <v>1322</v>
      </c>
    </row>
    <row r="75" spans="1:10" s="96" customFormat="1" ht="25.5" x14ac:dyDescent="0.2">
      <c r="A75" s="90" t="s">
        <v>1162</v>
      </c>
      <c r="B75" s="205" t="s">
        <v>706</v>
      </c>
      <c r="C75" s="202" t="s">
        <v>707</v>
      </c>
      <c r="D75" s="203">
        <v>5570000</v>
      </c>
      <c r="E75" s="204">
        <v>5557198.5700000003</v>
      </c>
      <c r="F75" s="203">
        <v>1099331</v>
      </c>
      <c r="G75" s="204">
        <v>912685.31</v>
      </c>
      <c r="H75" s="203">
        <f t="shared" si="2"/>
        <v>186645.68999999994</v>
      </c>
      <c r="I75" s="91">
        <v>1099331</v>
      </c>
      <c r="J75" s="210" t="s">
        <v>1229</v>
      </c>
    </row>
    <row r="76" spans="1:10" ht="12.75" hidden="1" x14ac:dyDescent="0.2">
      <c r="A76" s="55"/>
      <c r="B76" s="108" t="s">
        <v>1042</v>
      </c>
      <c r="C76" s="102" t="s">
        <v>1043</v>
      </c>
      <c r="D76" s="110">
        <v>2749564</v>
      </c>
      <c r="E76" s="98">
        <v>2787414.15</v>
      </c>
      <c r="F76" s="110">
        <v>0</v>
      </c>
      <c r="G76" s="98">
        <v>0</v>
      </c>
      <c r="H76" s="110">
        <f t="shared" si="2"/>
        <v>0</v>
      </c>
      <c r="I76" s="93"/>
      <c r="J76" s="89"/>
    </row>
    <row r="77" spans="1:10" ht="12.75" hidden="1" x14ac:dyDescent="0.2">
      <c r="A77" s="55"/>
      <c r="B77" s="108" t="s">
        <v>1044</v>
      </c>
      <c r="C77" s="102" t="s">
        <v>708</v>
      </c>
      <c r="D77" s="110">
        <v>2200583</v>
      </c>
      <c r="E77" s="98">
        <v>-82583.5</v>
      </c>
      <c r="F77" s="110">
        <v>0</v>
      </c>
      <c r="G77" s="98">
        <v>0</v>
      </c>
      <c r="H77" s="110">
        <f t="shared" si="2"/>
        <v>0</v>
      </c>
      <c r="I77" s="60"/>
      <c r="J77" s="40"/>
    </row>
    <row r="78" spans="1:10" ht="25.5" hidden="1" x14ac:dyDescent="0.2">
      <c r="A78" s="55"/>
      <c r="B78" s="108" t="s">
        <v>1045</v>
      </c>
      <c r="C78" s="102" t="s">
        <v>1046</v>
      </c>
      <c r="D78" s="110">
        <v>1550000</v>
      </c>
      <c r="E78" s="98">
        <v>1397323.97</v>
      </c>
      <c r="F78" s="110">
        <v>0</v>
      </c>
      <c r="G78" s="98">
        <v>0</v>
      </c>
      <c r="H78" s="110">
        <f t="shared" si="2"/>
        <v>0</v>
      </c>
      <c r="I78" s="60"/>
      <c r="J78" s="45"/>
    </row>
    <row r="79" spans="1:10" ht="12.75" hidden="1" x14ac:dyDescent="0.2">
      <c r="A79" s="55"/>
      <c r="B79" s="108" t="s">
        <v>1047</v>
      </c>
      <c r="C79" s="102" t="s">
        <v>1048</v>
      </c>
      <c r="D79" s="110">
        <v>350000</v>
      </c>
      <c r="E79" s="98">
        <v>321171.33</v>
      </c>
      <c r="F79" s="110">
        <v>0</v>
      </c>
      <c r="G79" s="98">
        <v>0</v>
      </c>
      <c r="H79" s="110">
        <f t="shared" si="2"/>
        <v>0</v>
      </c>
      <c r="I79" s="60"/>
      <c r="J79" s="40"/>
    </row>
    <row r="80" spans="1:10" ht="25.5" hidden="1" x14ac:dyDescent="0.2">
      <c r="A80" s="55"/>
      <c r="B80" s="108" t="s">
        <v>1049</v>
      </c>
      <c r="C80" s="102" t="s">
        <v>1050</v>
      </c>
      <c r="D80" s="110">
        <v>1521305</v>
      </c>
      <c r="E80" s="98">
        <v>1475571.92</v>
      </c>
      <c r="F80" s="110">
        <v>0</v>
      </c>
      <c r="G80" s="98">
        <v>0</v>
      </c>
      <c r="H80" s="110">
        <f t="shared" si="2"/>
        <v>0</v>
      </c>
      <c r="I80" s="60"/>
      <c r="J80" s="46"/>
    </row>
    <row r="81" spans="1:10" ht="12.75" hidden="1" x14ac:dyDescent="0.2">
      <c r="A81" s="55"/>
      <c r="B81" s="108" t="s">
        <v>1051</v>
      </c>
      <c r="C81" s="102" t="s">
        <v>1052</v>
      </c>
      <c r="D81" s="110">
        <v>2875000</v>
      </c>
      <c r="E81" s="98">
        <v>2901416</v>
      </c>
      <c r="F81" s="110">
        <v>0</v>
      </c>
      <c r="G81" s="98">
        <v>0</v>
      </c>
      <c r="H81" s="110">
        <f t="shared" si="2"/>
        <v>0</v>
      </c>
      <c r="I81" s="60"/>
      <c r="J81" s="40"/>
    </row>
    <row r="82" spans="1:10" ht="25.5" hidden="1" x14ac:dyDescent="0.2">
      <c r="A82" s="55"/>
      <c r="B82" s="108" t="s">
        <v>1053</v>
      </c>
      <c r="C82" s="102" t="s">
        <v>1054</v>
      </c>
      <c r="D82" s="110">
        <v>200000</v>
      </c>
      <c r="E82" s="98">
        <v>138590.84</v>
      </c>
      <c r="F82" s="110">
        <v>0</v>
      </c>
      <c r="G82" s="98">
        <v>0</v>
      </c>
      <c r="H82" s="110">
        <f t="shared" si="2"/>
        <v>0</v>
      </c>
      <c r="I82" s="60"/>
      <c r="J82" s="46"/>
    </row>
    <row r="83" spans="1:10" s="96" customFormat="1" ht="38.25" hidden="1" x14ac:dyDescent="0.2">
      <c r="A83" s="100"/>
      <c r="B83" s="108" t="s">
        <v>1055</v>
      </c>
      <c r="C83" s="102" t="s">
        <v>1056</v>
      </c>
      <c r="D83" s="110">
        <v>1436500</v>
      </c>
      <c r="E83" s="98">
        <v>1490826.15</v>
      </c>
      <c r="F83" s="110">
        <v>0</v>
      </c>
      <c r="G83" s="98">
        <v>0</v>
      </c>
      <c r="H83" s="110">
        <f t="shared" si="2"/>
        <v>0</v>
      </c>
      <c r="I83" s="60"/>
      <c r="J83" s="46"/>
    </row>
    <row r="84" spans="1:10" s="96" customFormat="1" ht="12.75" hidden="1" x14ac:dyDescent="0.2">
      <c r="A84" s="100"/>
      <c r="B84" s="108" t="s">
        <v>1057</v>
      </c>
      <c r="C84" s="102" t="s">
        <v>1058</v>
      </c>
      <c r="D84" s="110">
        <v>78792</v>
      </c>
      <c r="E84" s="98">
        <v>2886770</v>
      </c>
      <c r="F84" s="110">
        <v>0</v>
      </c>
      <c r="G84" s="98">
        <v>0</v>
      </c>
      <c r="H84" s="110">
        <f t="shared" si="2"/>
        <v>0</v>
      </c>
      <c r="I84" s="60"/>
      <c r="J84" s="46"/>
    </row>
    <row r="85" spans="1:10" s="96" customFormat="1" ht="25.5" hidden="1" x14ac:dyDescent="0.2">
      <c r="A85" s="100"/>
      <c r="B85" s="108" t="s">
        <v>1059</v>
      </c>
      <c r="C85" s="102" t="s">
        <v>1060</v>
      </c>
      <c r="D85" s="110">
        <v>1807906</v>
      </c>
      <c r="E85" s="98">
        <v>1644528.25</v>
      </c>
      <c r="F85" s="110">
        <v>0</v>
      </c>
      <c r="G85" s="98">
        <v>0</v>
      </c>
      <c r="H85" s="110">
        <f t="shared" si="2"/>
        <v>0</v>
      </c>
      <c r="I85" s="60"/>
      <c r="J85" s="46"/>
    </row>
    <row r="86" spans="1:10" s="96" customFormat="1" ht="25.5" hidden="1" x14ac:dyDescent="0.2">
      <c r="A86" s="100"/>
      <c r="B86" s="108" t="s">
        <v>1061</v>
      </c>
      <c r="C86" s="102" t="s">
        <v>1062</v>
      </c>
      <c r="D86" s="110">
        <v>2500000</v>
      </c>
      <c r="E86" s="98">
        <v>2699520.73</v>
      </c>
      <c r="F86" s="110">
        <v>0</v>
      </c>
      <c r="G86" s="98">
        <v>0</v>
      </c>
      <c r="H86" s="110">
        <f t="shared" si="2"/>
        <v>0</v>
      </c>
      <c r="I86" s="60"/>
      <c r="J86" s="46"/>
    </row>
    <row r="87" spans="1:10" s="96" customFormat="1" ht="12.75" hidden="1" x14ac:dyDescent="0.2">
      <c r="A87" s="100"/>
      <c r="B87" s="108" t="s">
        <v>1063</v>
      </c>
      <c r="C87" s="102" t="s">
        <v>1064</v>
      </c>
      <c r="D87" s="110">
        <v>3000000</v>
      </c>
      <c r="E87" s="98">
        <v>2989976.9</v>
      </c>
      <c r="F87" s="110">
        <v>0</v>
      </c>
      <c r="G87" s="98">
        <v>0</v>
      </c>
      <c r="H87" s="110">
        <f t="shared" si="2"/>
        <v>0</v>
      </c>
      <c r="I87" s="60"/>
      <c r="J87" s="46"/>
    </row>
    <row r="88" spans="1:10" s="96" customFormat="1" ht="12.75" hidden="1" x14ac:dyDescent="0.2">
      <c r="A88" s="100"/>
      <c r="B88" s="108" t="s">
        <v>1065</v>
      </c>
      <c r="C88" s="102" t="s">
        <v>1066</v>
      </c>
      <c r="D88" s="110">
        <v>1707724</v>
      </c>
      <c r="E88" s="98">
        <v>1814497.88</v>
      </c>
      <c r="F88" s="110">
        <v>0</v>
      </c>
      <c r="G88" s="98">
        <v>0</v>
      </c>
      <c r="H88" s="110">
        <f t="shared" si="2"/>
        <v>0</v>
      </c>
      <c r="I88" s="60"/>
      <c r="J88" s="46"/>
    </row>
    <row r="89" spans="1:10" s="96" customFormat="1" ht="12.75" hidden="1" x14ac:dyDescent="0.2">
      <c r="A89" s="100"/>
      <c r="B89" s="108" t="s">
        <v>1067</v>
      </c>
      <c r="C89" s="102" t="s">
        <v>1068</v>
      </c>
      <c r="D89" s="110">
        <v>500000</v>
      </c>
      <c r="E89" s="98">
        <v>477665.21</v>
      </c>
      <c r="F89" s="110">
        <v>0</v>
      </c>
      <c r="G89" s="98">
        <v>0</v>
      </c>
      <c r="H89" s="110">
        <f t="shared" si="2"/>
        <v>0</v>
      </c>
      <c r="I89" s="60"/>
      <c r="J89" s="46"/>
    </row>
    <row r="90" spans="1:10" s="96" customFormat="1" ht="12.75" hidden="1" x14ac:dyDescent="0.2">
      <c r="A90" s="100"/>
      <c r="B90" s="108" t="s">
        <v>1069</v>
      </c>
      <c r="C90" s="102" t="s">
        <v>1070</v>
      </c>
      <c r="D90" s="110">
        <v>1548305</v>
      </c>
      <c r="E90" s="98">
        <v>1548305.04</v>
      </c>
      <c r="F90" s="110">
        <v>0</v>
      </c>
      <c r="G90" s="98">
        <v>0</v>
      </c>
      <c r="H90" s="110">
        <f t="shared" si="2"/>
        <v>0</v>
      </c>
      <c r="I90" s="60"/>
      <c r="J90" s="46"/>
    </row>
    <row r="91" spans="1:10" s="96" customFormat="1" ht="12.75" hidden="1" x14ac:dyDescent="0.2">
      <c r="A91" s="100"/>
      <c r="B91" s="108" t="s">
        <v>1071</v>
      </c>
      <c r="C91" s="102" t="s">
        <v>1072</v>
      </c>
      <c r="D91" s="110">
        <v>185000</v>
      </c>
      <c r="E91" s="98">
        <v>233276.91</v>
      </c>
      <c r="F91" s="110">
        <v>0</v>
      </c>
      <c r="G91" s="98">
        <v>0</v>
      </c>
      <c r="H91" s="110">
        <f t="shared" si="2"/>
        <v>0</v>
      </c>
      <c r="I91" s="60"/>
      <c r="J91" s="46"/>
    </row>
    <row r="92" spans="1:10" s="96" customFormat="1" ht="12.75" hidden="1" x14ac:dyDescent="0.2">
      <c r="A92" s="100"/>
      <c r="B92" s="108" t="s">
        <v>1073</v>
      </c>
      <c r="C92" s="102" t="s">
        <v>1074</v>
      </c>
      <c r="D92" s="110">
        <v>35798</v>
      </c>
      <c r="E92" s="98">
        <v>1847.9</v>
      </c>
      <c r="F92" s="110">
        <v>0</v>
      </c>
      <c r="G92" s="98">
        <v>0</v>
      </c>
      <c r="H92" s="110">
        <f t="shared" si="2"/>
        <v>0</v>
      </c>
      <c r="I92" s="60"/>
      <c r="J92" s="46"/>
    </row>
    <row r="93" spans="1:10" s="96" customFormat="1" ht="12.75" hidden="1" x14ac:dyDescent="0.2">
      <c r="A93" s="100"/>
      <c r="B93" s="108" t="s">
        <v>1075</v>
      </c>
      <c r="C93" s="102" t="s">
        <v>1076</v>
      </c>
      <c r="D93" s="110">
        <v>2058821</v>
      </c>
      <c r="E93" s="98">
        <v>1708196.94</v>
      </c>
      <c r="F93" s="110">
        <v>0</v>
      </c>
      <c r="G93" s="98">
        <v>0</v>
      </c>
      <c r="H93" s="110">
        <f t="shared" si="2"/>
        <v>0</v>
      </c>
      <c r="I93" s="60"/>
      <c r="J93" s="46"/>
    </row>
    <row r="94" spans="1:10" s="96" customFormat="1" ht="12.75" hidden="1" x14ac:dyDescent="0.2">
      <c r="A94" s="100"/>
      <c r="B94" s="108" t="s">
        <v>1077</v>
      </c>
      <c r="C94" s="102" t="s">
        <v>1078</v>
      </c>
      <c r="D94" s="110">
        <v>1941179</v>
      </c>
      <c r="E94" s="98">
        <v>1539262.22</v>
      </c>
      <c r="F94" s="110">
        <v>0</v>
      </c>
      <c r="G94" s="98">
        <v>0</v>
      </c>
      <c r="H94" s="110">
        <f t="shared" si="2"/>
        <v>0</v>
      </c>
      <c r="I94" s="60"/>
      <c r="J94" s="46"/>
    </row>
    <row r="95" spans="1:10" s="96" customFormat="1" ht="12.75" hidden="1" x14ac:dyDescent="0.2">
      <c r="A95" s="100"/>
      <c r="B95" s="108" t="s">
        <v>1079</v>
      </c>
      <c r="C95" s="102" t="s">
        <v>1080</v>
      </c>
      <c r="D95" s="110">
        <v>2000000</v>
      </c>
      <c r="E95" s="98">
        <v>1999998.95</v>
      </c>
      <c r="F95" s="110">
        <v>0</v>
      </c>
      <c r="G95" s="98">
        <v>0</v>
      </c>
      <c r="H95" s="110">
        <f t="shared" si="2"/>
        <v>0</v>
      </c>
      <c r="I95" s="60"/>
      <c r="J95" s="46"/>
    </row>
    <row r="96" spans="1:10" s="96" customFormat="1" ht="25.5" hidden="1" x14ac:dyDescent="0.2">
      <c r="A96" s="100"/>
      <c r="B96" s="108" t="s">
        <v>1081</v>
      </c>
      <c r="C96" s="102" t="s">
        <v>1082</v>
      </c>
      <c r="D96" s="110">
        <v>63500</v>
      </c>
      <c r="E96" s="98">
        <v>85251.44</v>
      </c>
      <c r="F96" s="110">
        <v>0</v>
      </c>
      <c r="G96" s="98">
        <v>0</v>
      </c>
      <c r="H96" s="110">
        <f t="shared" si="2"/>
        <v>0</v>
      </c>
      <c r="I96" s="60"/>
      <c r="J96" s="46"/>
    </row>
    <row r="97" spans="1:10" s="96" customFormat="1" ht="12.75" hidden="1" x14ac:dyDescent="0.2">
      <c r="A97" s="100"/>
      <c r="B97" s="111" t="s">
        <v>1083</v>
      </c>
      <c r="C97" s="102" t="s">
        <v>1084</v>
      </c>
      <c r="D97" s="110">
        <v>0</v>
      </c>
      <c r="E97" s="98">
        <v>0</v>
      </c>
      <c r="F97" s="110">
        <v>0</v>
      </c>
      <c r="G97" s="98">
        <v>0</v>
      </c>
      <c r="H97" s="110">
        <f t="shared" si="2"/>
        <v>0</v>
      </c>
      <c r="I97" s="60"/>
      <c r="J97" s="46"/>
    </row>
    <row r="98" spans="1:10" s="96" customFormat="1" ht="12.75" hidden="1" x14ac:dyDescent="0.2">
      <c r="A98" s="100"/>
      <c r="B98" s="108" t="s">
        <v>1085</v>
      </c>
      <c r="C98" s="102" t="s">
        <v>1086</v>
      </c>
      <c r="D98" s="110">
        <v>0</v>
      </c>
      <c r="E98" s="98">
        <v>0</v>
      </c>
      <c r="F98" s="110">
        <v>0</v>
      </c>
      <c r="G98" s="98">
        <v>0</v>
      </c>
      <c r="H98" s="110">
        <f t="shared" si="2"/>
        <v>0</v>
      </c>
      <c r="I98" s="60"/>
      <c r="J98" s="46"/>
    </row>
    <row r="99" spans="1:10" s="96" customFormat="1" ht="12.75" x14ac:dyDescent="0.2">
      <c r="A99" s="100" t="s">
        <v>1162</v>
      </c>
      <c r="B99" s="111" t="s">
        <v>709</v>
      </c>
      <c r="C99" s="102" t="s">
        <v>710</v>
      </c>
      <c r="D99" s="110">
        <v>700000</v>
      </c>
      <c r="E99" s="98">
        <v>0</v>
      </c>
      <c r="F99" s="110">
        <v>700000</v>
      </c>
      <c r="G99" s="98">
        <v>0</v>
      </c>
      <c r="H99" s="110">
        <f t="shared" ref="H99:H129" si="3">SUM(F99-G99)</f>
        <v>700000</v>
      </c>
      <c r="I99" s="60">
        <v>0</v>
      </c>
      <c r="J99" s="46" t="s">
        <v>1253</v>
      </c>
    </row>
    <row r="100" spans="1:10" s="96" customFormat="1" ht="12.75" x14ac:dyDescent="0.2">
      <c r="A100" s="100" t="s">
        <v>1162</v>
      </c>
      <c r="B100" s="108" t="s">
        <v>711</v>
      </c>
      <c r="C100" s="102" t="s">
        <v>712</v>
      </c>
      <c r="D100" s="110">
        <v>9957000</v>
      </c>
      <c r="E100" s="98">
        <v>9889277.5999999996</v>
      </c>
      <c r="F100" s="110">
        <v>67722</v>
      </c>
      <c r="G100" s="98">
        <v>0</v>
      </c>
      <c r="H100" s="110">
        <f t="shared" si="3"/>
        <v>67722</v>
      </c>
      <c r="I100" s="60">
        <v>67722</v>
      </c>
      <c r="J100" s="46" t="s">
        <v>1240</v>
      </c>
    </row>
    <row r="101" spans="1:10" s="96" customFormat="1" ht="12.75" hidden="1" x14ac:dyDescent="0.2">
      <c r="A101" s="100"/>
      <c r="B101" s="108" t="s">
        <v>1087</v>
      </c>
      <c r="C101" s="102" t="s">
        <v>1088</v>
      </c>
      <c r="D101" s="110">
        <v>1743000</v>
      </c>
      <c r="E101" s="98">
        <v>1936576.75</v>
      </c>
      <c r="F101" s="110">
        <v>0</v>
      </c>
      <c r="G101" s="98">
        <v>0</v>
      </c>
      <c r="H101" s="110">
        <f t="shared" si="3"/>
        <v>0</v>
      </c>
      <c r="I101" s="60"/>
      <c r="J101" s="46"/>
    </row>
    <row r="102" spans="1:10" s="96" customFormat="1" ht="12.75" hidden="1" x14ac:dyDescent="0.2">
      <c r="A102" s="100"/>
      <c r="B102" s="108" t="s">
        <v>1089</v>
      </c>
      <c r="C102" s="102" t="s">
        <v>1090</v>
      </c>
      <c r="D102" s="110">
        <v>805334</v>
      </c>
      <c r="E102" s="98">
        <v>786725.99</v>
      </c>
      <c r="F102" s="110">
        <v>0</v>
      </c>
      <c r="G102" s="98">
        <v>0</v>
      </c>
      <c r="H102" s="110">
        <f t="shared" si="3"/>
        <v>0</v>
      </c>
      <c r="I102" s="60"/>
      <c r="J102" s="46"/>
    </row>
    <row r="103" spans="1:10" s="96" customFormat="1" ht="25.5" x14ac:dyDescent="0.2">
      <c r="A103" s="90" t="s">
        <v>1162</v>
      </c>
      <c r="B103" s="201" t="s">
        <v>713</v>
      </c>
      <c r="C103" s="202" t="s">
        <v>714</v>
      </c>
      <c r="D103" s="203">
        <v>2000000</v>
      </c>
      <c r="E103" s="204">
        <v>1944554.42</v>
      </c>
      <c r="F103" s="203">
        <v>55445</v>
      </c>
      <c r="G103" s="204">
        <v>0</v>
      </c>
      <c r="H103" s="203">
        <f t="shared" si="3"/>
        <v>55445</v>
      </c>
      <c r="I103" s="91">
        <v>55445</v>
      </c>
      <c r="J103" s="211" t="s">
        <v>1241</v>
      </c>
    </row>
    <row r="104" spans="1:10" s="96" customFormat="1" ht="12.75" hidden="1" x14ac:dyDescent="0.2">
      <c r="A104" s="100"/>
      <c r="B104" s="111" t="s">
        <v>1091</v>
      </c>
      <c r="C104" s="102" t="s">
        <v>1092</v>
      </c>
      <c r="D104" s="110">
        <v>2100000</v>
      </c>
      <c r="E104" s="98">
        <v>1798742.6</v>
      </c>
      <c r="F104" s="110">
        <v>0</v>
      </c>
      <c r="G104" s="98">
        <v>0</v>
      </c>
      <c r="H104" s="110">
        <f t="shared" si="3"/>
        <v>0</v>
      </c>
      <c r="I104" s="60"/>
      <c r="J104" s="46"/>
    </row>
    <row r="105" spans="1:10" s="96" customFormat="1" ht="12.75" hidden="1" x14ac:dyDescent="0.2">
      <c r="A105" s="100"/>
      <c r="B105" s="111" t="s">
        <v>1093</v>
      </c>
      <c r="C105" s="102" t="s">
        <v>1094</v>
      </c>
      <c r="D105" s="110">
        <v>5000000</v>
      </c>
      <c r="E105" s="98">
        <v>4567655.8099999996</v>
      </c>
      <c r="F105" s="110">
        <v>0</v>
      </c>
      <c r="G105" s="98">
        <v>0</v>
      </c>
      <c r="H105" s="110">
        <f t="shared" si="3"/>
        <v>0</v>
      </c>
      <c r="I105" s="60"/>
      <c r="J105" s="46"/>
    </row>
    <row r="106" spans="1:10" s="96" customFormat="1" ht="12.75" hidden="1" x14ac:dyDescent="0.2">
      <c r="A106" s="100"/>
      <c r="B106" s="111" t="s">
        <v>1095</v>
      </c>
      <c r="C106" s="102" t="s">
        <v>1096</v>
      </c>
      <c r="D106" s="110">
        <v>409000</v>
      </c>
      <c r="E106" s="98">
        <v>437340.08</v>
      </c>
      <c r="F106" s="110">
        <v>0</v>
      </c>
      <c r="G106" s="98">
        <v>0</v>
      </c>
      <c r="H106" s="110">
        <f t="shared" si="3"/>
        <v>0</v>
      </c>
      <c r="I106" s="60"/>
      <c r="J106" s="46"/>
    </row>
    <row r="107" spans="1:10" s="96" customFormat="1" ht="12.75" hidden="1" x14ac:dyDescent="0.2">
      <c r="A107" s="100"/>
      <c r="B107" s="111" t="s">
        <v>1097</v>
      </c>
      <c r="C107" s="102" t="s">
        <v>1098</v>
      </c>
      <c r="D107" s="110">
        <v>350000</v>
      </c>
      <c r="E107" s="98">
        <v>0</v>
      </c>
      <c r="F107" s="110">
        <v>0</v>
      </c>
      <c r="G107" s="98">
        <v>0</v>
      </c>
      <c r="H107" s="110">
        <f t="shared" si="3"/>
        <v>0</v>
      </c>
      <c r="I107" s="60"/>
      <c r="J107" s="46"/>
    </row>
    <row r="108" spans="1:10" s="96" customFormat="1" ht="25.5" hidden="1" x14ac:dyDescent="0.2">
      <c r="A108" s="100"/>
      <c r="B108" s="111" t="s">
        <v>1099</v>
      </c>
      <c r="C108" s="102" t="s">
        <v>1100</v>
      </c>
      <c r="D108" s="110">
        <v>2843200</v>
      </c>
      <c r="E108" s="98">
        <v>3061270.11</v>
      </c>
      <c r="F108" s="110">
        <v>0</v>
      </c>
      <c r="G108" s="98">
        <v>0</v>
      </c>
      <c r="H108" s="110">
        <f t="shared" si="3"/>
        <v>0</v>
      </c>
      <c r="I108" s="60"/>
      <c r="J108" s="46"/>
    </row>
    <row r="109" spans="1:10" s="96" customFormat="1" ht="12.75" hidden="1" x14ac:dyDescent="0.2">
      <c r="A109" s="100"/>
      <c r="B109" s="111" t="s">
        <v>1101</v>
      </c>
      <c r="C109" s="102" t="s">
        <v>1102</v>
      </c>
      <c r="D109" s="110">
        <v>6065407</v>
      </c>
      <c r="E109" s="98">
        <v>6062831.5599999996</v>
      </c>
      <c r="F109" s="110">
        <v>0</v>
      </c>
      <c r="G109" s="98">
        <v>0</v>
      </c>
      <c r="H109" s="110">
        <f t="shared" si="3"/>
        <v>0</v>
      </c>
      <c r="I109" s="60"/>
      <c r="J109" s="46"/>
    </row>
    <row r="110" spans="1:10" s="96" customFormat="1" ht="12.75" hidden="1" x14ac:dyDescent="0.2">
      <c r="A110" s="100"/>
      <c r="B110" s="108" t="s">
        <v>1103</v>
      </c>
      <c r="C110" s="102" t="s">
        <v>1104</v>
      </c>
      <c r="D110" s="110">
        <v>339789</v>
      </c>
      <c r="E110" s="98">
        <v>339789</v>
      </c>
      <c r="F110" s="110">
        <v>0</v>
      </c>
      <c r="G110" s="98">
        <v>0</v>
      </c>
      <c r="H110" s="110">
        <f t="shared" si="3"/>
        <v>0</v>
      </c>
      <c r="I110" s="60"/>
      <c r="J110" s="46"/>
    </row>
    <row r="111" spans="1:10" s="96" customFormat="1" ht="25.5" hidden="1" x14ac:dyDescent="0.2">
      <c r="A111" s="100"/>
      <c r="B111" s="108" t="s">
        <v>1105</v>
      </c>
      <c r="C111" s="102" t="s">
        <v>1106</v>
      </c>
      <c r="D111" s="110">
        <v>421889</v>
      </c>
      <c r="E111" s="98">
        <v>421889.01</v>
      </c>
      <c r="F111" s="110">
        <v>0</v>
      </c>
      <c r="G111" s="98">
        <v>0</v>
      </c>
      <c r="H111" s="110">
        <f t="shared" si="3"/>
        <v>0</v>
      </c>
      <c r="I111" s="60"/>
      <c r="J111" s="46"/>
    </row>
    <row r="112" spans="1:10" s="96" customFormat="1" ht="12.75" hidden="1" x14ac:dyDescent="0.2">
      <c r="A112" s="100"/>
      <c r="B112" s="108" t="s">
        <v>1107</v>
      </c>
      <c r="C112" s="102" t="s">
        <v>1108</v>
      </c>
      <c r="D112" s="110">
        <v>281982</v>
      </c>
      <c r="E112" s="98">
        <v>281982.2</v>
      </c>
      <c r="F112" s="110">
        <v>0</v>
      </c>
      <c r="G112" s="98">
        <v>0</v>
      </c>
      <c r="H112" s="110">
        <f t="shared" si="3"/>
        <v>0</v>
      </c>
      <c r="I112" s="60"/>
      <c r="J112" s="46"/>
    </row>
    <row r="113" spans="1:10" s="96" customFormat="1" ht="12.75" hidden="1" x14ac:dyDescent="0.2">
      <c r="A113" s="100"/>
      <c r="B113" s="108" t="s">
        <v>1109</v>
      </c>
      <c r="C113" s="102" t="s">
        <v>1110</v>
      </c>
      <c r="D113" s="110">
        <v>200000</v>
      </c>
      <c r="E113" s="98">
        <v>60101.25</v>
      </c>
      <c r="F113" s="110">
        <v>0</v>
      </c>
      <c r="G113" s="98">
        <v>0</v>
      </c>
      <c r="H113" s="110">
        <f t="shared" si="3"/>
        <v>0</v>
      </c>
      <c r="I113" s="60"/>
      <c r="J113" s="46"/>
    </row>
    <row r="114" spans="1:10" s="96" customFormat="1" ht="12.75" hidden="1" x14ac:dyDescent="0.2">
      <c r="A114" s="100"/>
      <c r="B114" s="108" t="s">
        <v>1111</v>
      </c>
      <c r="C114" s="102" t="s">
        <v>1112</v>
      </c>
      <c r="D114" s="110">
        <v>973000</v>
      </c>
      <c r="E114" s="98">
        <v>640706.85</v>
      </c>
      <c r="F114" s="110">
        <v>0</v>
      </c>
      <c r="G114" s="98">
        <v>0</v>
      </c>
      <c r="H114" s="110">
        <f t="shared" si="3"/>
        <v>0</v>
      </c>
      <c r="I114" s="60"/>
      <c r="J114" s="46"/>
    </row>
    <row r="115" spans="1:10" s="96" customFormat="1" ht="12.75" hidden="1" x14ac:dyDescent="0.2">
      <c r="A115" s="100"/>
      <c r="B115" s="108" t="s">
        <v>1113</v>
      </c>
      <c r="C115" s="102" t="s">
        <v>1114</v>
      </c>
      <c r="D115" s="110">
        <v>300000</v>
      </c>
      <c r="E115" s="98">
        <v>276900</v>
      </c>
      <c r="F115" s="110">
        <v>0</v>
      </c>
      <c r="G115" s="98">
        <v>0</v>
      </c>
      <c r="H115" s="110">
        <f t="shared" si="3"/>
        <v>0</v>
      </c>
      <c r="I115" s="60"/>
      <c r="J115" s="46"/>
    </row>
    <row r="116" spans="1:10" s="96" customFormat="1" ht="12.75" hidden="1" x14ac:dyDescent="0.2">
      <c r="A116" s="100"/>
      <c r="B116" s="108" t="s">
        <v>1115</v>
      </c>
      <c r="C116" s="102" t="s">
        <v>1116</v>
      </c>
      <c r="D116" s="110">
        <v>500000</v>
      </c>
      <c r="E116" s="98">
        <v>260331.84</v>
      </c>
      <c r="F116" s="110">
        <v>0</v>
      </c>
      <c r="G116" s="98">
        <v>0</v>
      </c>
      <c r="H116" s="110">
        <f t="shared" si="3"/>
        <v>0</v>
      </c>
      <c r="I116" s="60"/>
      <c r="J116" s="46"/>
    </row>
    <row r="117" spans="1:10" s="96" customFormat="1" ht="12.75" hidden="1" x14ac:dyDescent="0.2">
      <c r="A117" s="100"/>
      <c r="B117" s="108" t="s">
        <v>1117</v>
      </c>
      <c r="C117" s="102" t="s">
        <v>1118</v>
      </c>
      <c r="D117" s="110">
        <v>422345</v>
      </c>
      <c r="E117" s="98">
        <v>386461.5</v>
      </c>
      <c r="F117" s="110">
        <v>0</v>
      </c>
      <c r="G117" s="98">
        <v>0</v>
      </c>
      <c r="H117" s="110">
        <f t="shared" si="3"/>
        <v>0</v>
      </c>
      <c r="I117" s="60"/>
      <c r="J117" s="46"/>
    </row>
    <row r="118" spans="1:10" s="96" customFormat="1" ht="12.75" x14ac:dyDescent="0.2">
      <c r="A118" s="100" t="s">
        <v>1162</v>
      </c>
      <c r="B118" s="111" t="s">
        <v>715</v>
      </c>
      <c r="C118" s="102" t="s">
        <v>716</v>
      </c>
      <c r="D118" s="110">
        <v>1620000</v>
      </c>
      <c r="E118" s="98">
        <v>1515785.8</v>
      </c>
      <c r="F118" s="110">
        <v>104214</v>
      </c>
      <c r="G118" s="98">
        <v>0</v>
      </c>
      <c r="H118" s="110">
        <f t="shared" si="3"/>
        <v>104214</v>
      </c>
      <c r="I118" s="60">
        <v>104214</v>
      </c>
      <c r="J118" s="46" t="s">
        <v>1252</v>
      </c>
    </row>
    <row r="119" spans="1:10" s="96" customFormat="1" ht="18" hidden="1" customHeight="1" x14ac:dyDescent="0.2">
      <c r="A119" s="100"/>
      <c r="B119" s="111" t="s">
        <v>1119</v>
      </c>
      <c r="C119" s="102" t="s">
        <v>1120</v>
      </c>
      <c r="D119" s="110">
        <v>2200000</v>
      </c>
      <c r="E119" s="98">
        <v>1756895.52</v>
      </c>
      <c r="F119" s="110">
        <v>0</v>
      </c>
      <c r="G119" s="98">
        <v>0</v>
      </c>
      <c r="H119" s="110">
        <f t="shared" si="3"/>
        <v>0</v>
      </c>
      <c r="I119" s="60"/>
      <c r="J119" s="46"/>
    </row>
    <row r="120" spans="1:10" s="187" customFormat="1" ht="39.75" customHeight="1" x14ac:dyDescent="0.2">
      <c r="A120" s="90" t="s">
        <v>1162</v>
      </c>
      <c r="B120" s="201" t="s">
        <v>1238</v>
      </c>
      <c r="C120" s="202" t="s">
        <v>1239</v>
      </c>
      <c r="D120" s="203"/>
      <c r="E120" s="204"/>
      <c r="F120" s="203">
        <v>254374</v>
      </c>
      <c r="G120" s="204">
        <v>0</v>
      </c>
      <c r="H120" s="203">
        <f t="shared" si="3"/>
        <v>254374</v>
      </c>
      <c r="I120" s="91">
        <v>254374</v>
      </c>
      <c r="J120" s="212" t="s">
        <v>1242</v>
      </c>
    </row>
    <row r="121" spans="1:10" s="96" customFormat="1" ht="12.75" x14ac:dyDescent="0.2">
      <c r="A121" s="100" t="s">
        <v>1162</v>
      </c>
      <c r="B121" s="111" t="s">
        <v>717</v>
      </c>
      <c r="C121" s="102" t="s">
        <v>718</v>
      </c>
      <c r="D121" s="110">
        <v>3960000</v>
      </c>
      <c r="E121" s="98">
        <v>1450602.27</v>
      </c>
      <c r="F121" s="110">
        <v>2566217</v>
      </c>
      <c r="G121" s="98">
        <v>56819</v>
      </c>
      <c r="H121" s="110">
        <f t="shared" si="3"/>
        <v>2509398</v>
      </c>
      <c r="I121" s="60">
        <v>56819</v>
      </c>
      <c r="J121" s="46" t="s">
        <v>1231</v>
      </c>
    </row>
    <row r="122" spans="1:10" s="96" customFormat="1" ht="12.75" hidden="1" x14ac:dyDescent="0.2">
      <c r="A122" s="100"/>
      <c r="B122" s="111" t="s">
        <v>1121</v>
      </c>
      <c r="C122" s="102" t="s">
        <v>1122</v>
      </c>
      <c r="D122" s="110">
        <v>300000</v>
      </c>
      <c r="E122" s="98">
        <v>299999.82</v>
      </c>
      <c r="F122" s="110">
        <v>0</v>
      </c>
      <c r="G122" s="98">
        <v>0</v>
      </c>
      <c r="H122" s="110">
        <f t="shared" si="3"/>
        <v>0</v>
      </c>
      <c r="I122" s="60"/>
      <c r="J122" s="46"/>
    </row>
    <row r="123" spans="1:10" s="96" customFormat="1" ht="25.5" x14ac:dyDescent="0.2">
      <c r="A123" s="100" t="s">
        <v>1162</v>
      </c>
      <c r="B123" s="111" t="s">
        <v>1123</v>
      </c>
      <c r="C123" s="102" t="s">
        <v>1124</v>
      </c>
      <c r="D123" s="110">
        <v>0</v>
      </c>
      <c r="E123" s="98">
        <v>48536.78</v>
      </c>
      <c r="F123" s="110">
        <v>0</v>
      </c>
      <c r="G123" s="98">
        <v>48536.78</v>
      </c>
      <c r="H123" s="110">
        <f t="shared" si="3"/>
        <v>-48536.78</v>
      </c>
      <c r="I123" s="60">
        <v>0</v>
      </c>
      <c r="J123" s="46" t="s">
        <v>1235</v>
      </c>
    </row>
    <row r="124" spans="1:10" s="96" customFormat="1" ht="24.75" customHeight="1" x14ac:dyDescent="0.2">
      <c r="A124" s="100" t="s">
        <v>1162</v>
      </c>
      <c r="B124" s="201" t="s">
        <v>719</v>
      </c>
      <c r="C124" s="202" t="s">
        <v>704</v>
      </c>
      <c r="D124" s="203">
        <v>3750000</v>
      </c>
      <c r="E124" s="204">
        <v>2607905.7599999998</v>
      </c>
      <c r="F124" s="203">
        <v>1149209</v>
      </c>
      <c r="G124" s="204">
        <v>7114.38</v>
      </c>
      <c r="H124" s="203">
        <f t="shared" si="3"/>
        <v>1142094.6200000001</v>
      </c>
      <c r="I124" s="91">
        <v>7114</v>
      </c>
      <c r="J124" s="212" t="s">
        <v>1232</v>
      </c>
    </row>
    <row r="125" spans="1:10" s="96" customFormat="1" ht="12.75" x14ac:dyDescent="0.2">
      <c r="A125" s="100" t="s">
        <v>1162</v>
      </c>
      <c r="B125" s="111" t="s">
        <v>720</v>
      </c>
      <c r="C125" s="102" t="s">
        <v>708</v>
      </c>
      <c r="D125" s="110">
        <v>2700000</v>
      </c>
      <c r="E125" s="98">
        <v>2631486.83</v>
      </c>
      <c r="F125" s="110">
        <v>68514</v>
      </c>
      <c r="G125" s="98">
        <v>0</v>
      </c>
      <c r="H125" s="110">
        <f t="shared" si="3"/>
        <v>68514</v>
      </c>
      <c r="I125" s="60"/>
      <c r="J125" s="46" t="s">
        <v>1233</v>
      </c>
    </row>
    <row r="126" spans="1:10" s="96" customFormat="1" ht="12.75" x14ac:dyDescent="0.2">
      <c r="A126" s="100" t="s">
        <v>1161</v>
      </c>
      <c r="B126" s="111" t="s">
        <v>721</v>
      </c>
      <c r="C126" s="102" t="s">
        <v>722</v>
      </c>
      <c r="D126" s="110">
        <v>0</v>
      </c>
      <c r="E126" s="98">
        <v>0</v>
      </c>
      <c r="F126" s="110">
        <f>SUM(533660-400000)</f>
        <v>133660</v>
      </c>
      <c r="G126" s="98">
        <v>0</v>
      </c>
      <c r="H126" s="110">
        <f t="shared" si="3"/>
        <v>133660</v>
      </c>
      <c r="I126" s="60"/>
      <c r="J126" s="46" t="s">
        <v>1230</v>
      </c>
    </row>
    <row r="127" spans="1:10" s="96" customFormat="1" ht="12.75" x14ac:dyDescent="0.2">
      <c r="A127" s="100" t="s">
        <v>1162</v>
      </c>
      <c r="B127" s="111" t="s">
        <v>723</v>
      </c>
      <c r="C127" s="102" t="s">
        <v>724</v>
      </c>
      <c r="D127" s="110">
        <v>514600</v>
      </c>
      <c r="E127" s="98">
        <v>85000</v>
      </c>
      <c r="F127" s="110">
        <v>514600</v>
      </c>
      <c r="G127" s="98">
        <v>85000</v>
      </c>
      <c r="H127" s="110">
        <f t="shared" si="3"/>
        <v>429600</v>
      </c>
      <c r="I127" s="60">
        <v>514000</v>
      </c>
      <c r="J127" s="46" t="s">
        <v>1199</v>
      </c>
    </row>
    <row r="128" spans="1:10" ht="12.75" hidden="1" customHeight="1" x14ac:dyDescent="0.2">
      <c r="A128" s="55"/>
      <c r="B128" s="111" t="s">
        <v>1125</v>
      </c>
      <c r="C128" s="102" t="s">
        <v>1126</v>
      </c>
      <c r="D128" s="110">
        <v>700000</v>
      </c>
      <c r="E128" s="98">
        <v>923553.41</v>
      </c>
      <c r="F128" s="110">
        <v>0</v>
      </c>
      <c r="G128" s="98">
        <v>0</v>
      </c>
      <c r="H128" s="110">
        <f t="shared" si="3"/>
        <v>0</v>
      </c>
      <c r="I128" s="60"/>
      <c r="J128" s="46"/>
    </row>
    <row r="129" spans="1:10" ht="19.899999999999999" customHeight="1" x14ac:dyDescent="0.2">
      <c r="A129" s="54" t="s">
        <v>1162</v>
      </c>
      <c r="B129" s="111" t="s">
        <v>725</v>
      </c>
      <c r="C129" s="102" t="s">
        <v>726</v>
      </c>
      <c r="D129" s="110">
        <v>1920000</v>
      </c>
      <c r="E129" s="98">
        <v>2163556.6</v>
      </c>
      <c r="F129" s="110">
        <v>1677564</v>
      </c>
      <c r="G129" s="98">
        <v>1921120.14</v>
      </c>
      <c r="H129" s="110">
        <f t="shared" si="3"/>
        <v>-243556.1399999999</v>
      </c>
      <c r="I129" s="60">
        <f>G129</f>
        <v>1921120.14</v>
      </c>
      <c r="J129" s="46" t="s">
        <v>1234</v>
      </c>
    </row>
    <row r="130" spans="1:10" ht="12.75" x14ac:dyDescent="0.2">
      <c r="A130" s="55" t="s">
        <v>1162</v>
      </c>
      <c r="B130" s="111" t="s">
        <v>727</v>
      </c>
      <c r="C130" s="102" t="s">
        <v>728</v>
      </c>
      <c r="D130" s="110">
        <v>6075000</v>
      </c>
      <c r="E130" s="98">
        <v>3179228.05</v>
      </c>
      <c r="F130" s="110">
        <v>5320224</v>
      </c>
      <c r="G130" s="98">
        <v>2424452.09</v>
      </c>
      <c r="H130" s="110">
        <f t="shared" ref="H130:H141" si="4">SUM(F130-G130)</f>
        <v>2895771.91</v>
      </c>
      <c r="I130" s="60">
        <v>5320224</v>
      </c>
      <c r="J130" s="46" t="s">
        <v>1199</v>
      </c>
    </row>
    <row r="131" spans="1:10" ht="12.75" x14ac:dyDescent="0.2">
      <c r="A131" s="54" t="s">
        <v>1161</v>
      </c>
      <c r="B131" s="111" t="s">
        <v>729</v>
      </c>
      <c r="C131" s="102" t="s">
        <v>730</v>
      </c>
      <c r="D131" s="110">
        <v>509730</v>
      </c>
      <c r="E131" s="98">
        <v>0</v>
      </c>
      <c r="F131" s="110">
        <v>509730</v>
      </c>
      <c r="G131" s="98">
        <v>0</v>
      </c>
      <c r="H131" s="110">
        <f t="shared" si="4"/>
        <v>509730</v>
      </c>
      <c r="I131" s="60">
        <v>509730</v>
      </c>
      <c r="J131" s="89" t="s">
        <v>1199</v>
      </c>
    </row>
    <row r="132" spans="1:10" ht="12.75" x14ac:dyDescent="0.2">
      <c r="A132" s="54" t="s">
        <v>1161</v>
      </c>
      <c r="B132" s="111" t="s">
        <v>731</v>
      </c>
      <c r="C132" s="102" t="s">
        <v>732</v>
      </c>
      <c r="D132" s="110">
        <v>508000</v>
      </c>
      <c r="E132" s="98">
        <v>2720</v>
      </c>
      <c r="F132" s="110">
        <v>508000</v>
      </c>
      <c r="G132" s="98">
        <v>2720</v>
      </c>
      <c r="H132" s="110">
        <f t="shared" si="4"/>
        <v>505280</v>
      </c>
      <c r="I132" s="60">
        <v>508280</v>
      </c>
      <c r="J132" s="46" t="s">
        <v>1199</v>
      </c>
    </row>
    <row r="133" spans="1:10" ht="12.75" x14ac:dyDescent="0.2">
      <c r="A133" s="55" t="s">
        <v>1162</v>
      </c>
      <c r="B133" s="111" t="s">
        <v>733</v>
      </c>
      <c r="C133" s="102" t="s">
        <v>1319</v>
      </c>
      <c r="D133" s="110">
        <v>2311670</v>
      </c>
      <c r="E133" s="98">
        <v>264341.76000000001</v>
      </c>
      <c r="F133" s="110">
        <v>2083592</v>
      </c>
      <c r="G133" s="98">
        <v>36263.760000000002</v>
      </c>
      <c r="H133" s="110">
        <f t="shared" si="4"/>
        <v>2047328.24</v>
      </c>
      <c r="I133" s="60">
        <v>2083592</v>
      </c>
      <c r="J133" s="46" t="s">
        <v>1199</v>
      </c>
    </row>
    <row r="134" spans="1:10" ht="12.75" x14ac:dyDescent="0.2">
      <c r="A134" s="54" t="s">
        <v>1161</v>
      </c>
      <c r="B134" s="111" t="s">
        <v>734</v>
      </c>
      <c r="C134" s="102" t="s">
        <v>735</v>
      </c>
      <c r="D134" s="110">
        <v>609600</v>
      </c>
      <c r="E134" s="98">
        <v>10062.5</v>
      </c>
      <c r="F134" s="110">
        <v>609600</v>
      </c>
      <c r="G134" s="98">
        <v>10062.5</v>
      </c>
      <c r="H134" s="110">
        <f t="shared" si="4"/>
        <v>599537.5</v>
      </c>
      <c r="I134" s="60">
        <v>609600</v>
      </c>
      <c r="J134" s="46" t="s">
        <v>1199</v>
      </c>
    </row>
    <row r="135" spans="1:10" ht="65.45" customHeight="1" x14ac:dyDescent="0.2">
      <c r="A135" s="90" t="s">
        <v>1161</v>
      </c>
      <c r="B135" s="201" t="s">
        <v>736</v>
      </c>
      <c r="C135" s="202" t="s">
        <v>1247</v>
      </c>
      <c r="D135" s="203">
        <v>1737360</v>
      </c>
      <c r="E135" s="204">
        <v>0</v>
      </c>
      <c r="F135" s="203">
        <v>0</v>
      </c>
      <c r="G135" s="204">
        <v>0</v>
      </c>
      <c r="H135" s="203">
        <f t="shared" si="4"/>
        <v>0</v>
      </c>
      <c r="I135" s="91">
        <v>0</v>
      </c>
      <c r="J135" s="92" t="s">
        <v>1320</v>
      </c>
    </row>
    <row r="136" spans="1:10" ht="12.75" x14ac:dyDescent="0.2">
      <c r="A136" s="55" t="s">
        <v>1162</v>
      </c>
      <c r="B136" s="114">
        <v>222924</v>
      </c>
      <c r="C136" s="102" t="s">
        <v>737</v>
      </c>
      <c r="D136" s="110">
        <v>2900000</v>
      </c>
      <c r="E136" s="98">
        <v>135182.20000000001</v>
      </c>
      <c r="F136" s="110">
        <v>2900000</v>
      </c>
      <c r="G136" s="98">
        <v>135182.20000000001</v>
      </c>
      <c r="H136" s="110">
        <f t="shared" si="4"/>
        <v>2764817.8</v>
      </c>
      <c r="I136" s="60">
        <v>2900000</v>
      </c>
      <c r="J136" s="86" t="s">
        <v>1199</v>
      </c>
    </row>
    <row r="137" spans="1:10" s="96" customFormat="1" ht="25.5" x14ac:dyDescent="0.2">
      <c r="A137" s="100" t="s">
        <v>1248</v>
      </c>
      <c r="B137" s="114">
        <v>222925</v>
      </c>
      <c r="C137" s="102" t="s">
        <v>1210</v>
      </c>
      <c r="D137" s="110"/>
      <c r="E137" s="98"/>
      <c r="F137" s="110">
        <v>400000</v>
      </c>
      <c r="G137" s="98">
        <v>0</v>
      </c>
      <c r="H137" s="110">
        <f t="shared" si="4"/>
        <v>400000</v>
      </c>
      <c r="I137" s="60">
        <v>400000</v>
      </c>
      <c r="J137" s="86" t="s">
        <v>1199</v>
      </c>
    </row>
    <row r="138" spans="1:10" s="187" customFormat="1" ht="25.5" x14ac:dyDescent="0.2">
      <c r="A138" s="90" t="s">
        <v>1248</v>
      </c>
      <c r="B138" s="229">
        <v>222926</v>
      </c>
      <c r="C138" s="202" t="s">
        <v>1251</v>
      </c>
      <c r="D138" s="203"/>
      <c r="E138" s="204"/>
      <c r="F138" s="203">
        <v>2000000</v>
      </c>
      <c r="G138" s="204">
        <v>0</v>
      </c>
      <c r="H138" s="203">
        <f t="shared" si="4"/>
        <v>2000000</v>
      </c>
      <c r="I138" s="91">
        <f>F138</f>
        <v>2000000</v>
      </c>
      <c r="J138" s="189" t="s">
        <v>1321</v>
      </c>
    </row>
    <row r="139" spans="1:10" ht="12.75" x14ac:dyDescent="0.2">
      <c r="A139" s="55" t="s">
        <v>1162</v>
      </c>
      <c r="B139" s="111" t="s">
        <v>738</v>
      </c>
      <c r="C139" s="102" t="s">
        <v>739</v>
      </c>
      <c r="D139" s="110">
        <v>7935360</v>
      </c>
      <c r="E139" s="98">
        <v>6905172.5</v>
      </c>
      <c r="F139" s="110">
        <v>1834105</v>
      </c>
      <c r="G139" s="98">
        <v>803918.02</v>
      </c>
      <c r="H139" s="110">
        <f t="shared" si="4"/>
        <v>1030186.98</v>
      </c>
      <c r="I139" s="69">
        <v>1834105</v>
      </c>
      <c r="J139" s="189" t="s">
        <v>1199</v>
      </c>
    </row>
    <row r="140" spans="1:10" ht="12.75" x14ac:dyDescent="0.2">
      <c r="A140" s="55" t="s">
        <v>1162</v>
      </c>
      <c r="B140" s="111" t="s">
        <v>740</v>
      </c>
      <c r="C140" s="102" t="s">
        <v>741</v>
      </c>
      <c r="D140" s="110">
        <v>7520550</v>
      </c>
      <c r="E140" s="98">
        <v>2795309.5</v>
      </c>
      <c r="F140" s="110">
        <v>6241701</v>
      </c>
      <c r="G140" s="98">
        <v>1516460.76</v>
      </c>
      <c r="H140" s="110">
        <f t="shared" si="4"/>
        <v>4725240.24</v>
      </c>
      <c r="I140" s="69">
        <v>6241701</v>
      </c>
      <c r="J140" s="189" t="s">
        <v>1199</v>
      </c>
    </row>
    <row r="141" spans="1:10" ht="25.5" x14ac:dyDescent="0.2">
      <c r="A141" s="90" t="s">
        <v>1161</v>
      </c>
      <c r="B141" s="201" t="s">
        <v>742</v>
      </c>
      <c r="C141" s="202" t="s">
        <v>743</v>
      </c>
      <c r="D141" s="203">
        <v>1021210</v>
      </c>
      <c r="E141" s="204">
        <v>588341.30000000005</v>
      </c>
      <c r="F141" s="203">
        <v>569686</v>
      </c>
      <c r="G141" s="204">
        <v>136817.5</v>
      </c>
      <c r="H141" s="203">
        <f t="shared" si="4"/>
        <v>432868.5</v>
      </c>
      <c r="I141" s="230">
        <v>569686</v>
      </c>
      <c r="J141" s="92" t="s">
        <v>1199</v>
      </c>
    </row>
    <row r="142" spans="1:10" ht="12.75" x14ac:dyDescent="0.2">
      <c r="A142" s="55"/>
      <c r="B142" s="111"/>
      <c r="C142" s="102"/>
      <c r="D142" s="110"/>
      <c r="E142" s="98"/>
      <c r="F142" s="110"/>
      <c r="G142" s="98"/>
      <c r="H142" s="110"/>
      <c r="I142" s="69"/>
      <c r="J142" s="88"/>
    </row>
    <row r="143" spans="1:10" ht="12.75" x14ac:dyDescent="0.2">
      <c r="A143" s="73"/>
      <c r="B143" s="123"/>
      <c r="C143" s="74"/>
      <c r="D143" s="124"/>
      <c r="E143" s="75"/>
      <c r="F143" s="124"/>
      <c r="G143" s="75"/>
      <c r="H143" s="124"/>
      <c r="I143" s="39"/>
      <c r="J143" s="39"/>
    </row>
    <row r="144" spans="1:10" ht="12.75" x14ac:dyDescent="0.2">
      <c r="A144" s="58"/>
      <c r="B144" s="125"/>
      <c r="C144" s="126"/>
      <c r="D144" s="3">
        <f t="shared" ref="D144:I144" si="5">SUM(D6:D143)</f>
        <v>240453535</v>
      </c>
      <c r="E144" s="59">
        <f t="shared" si="5"/>
        <v>198008291.36000004</v>
      </c>
      <c r="F144" s="3">
        <f t="shared" si="5"/>
        <v>82748912</v>
      </c>
      <c r="G144" s="59">
        <f t="shared" si="5"/>
        <v>17094641.469999999</v>
      </c>
      <c r="H144" s="3">
        <f t="shared" si="5"/>
        <v>65654270.529999994</v>
      </c>
      <c r="I144" s="59">
        <f t="shared" si="5"/>
        <v>71380291.840000004</v>
      </c>
      <c r="J144" s="38"/>
    </row>
    <row r="145" spans="2:8" ht="12.75" x14ac:dyDescent="0.2">
      <c r="B145" s="108"/>
      <c r="C145" s="109"/>
      <c r="D145" s="110"/>
      <c r="E145" s="110"/>
      <c r="F145" s="110"/>
      <c r="G145" s="110"/>
      <c r="H145" s="110"/>
    </row>
    <row r="146" spans="2:8" ht="12.75" x14ac:dyDescent="0.2">
      <c r="B146" s="108"/>
      <c r="C146" s="109"/>
      <c r="D146" s="110"/>
      <c r="E146" s="110"/>
      <c r="F146" s="110"/>
      <c r="G146" s="110"/>
      <c r="H146" s="110"/>
    </row>
    <row r="147" spans="2:8" ht="12.75" x14ac:dyDescent="0.2">
      <c r="B147" s="108"/>
      <c r="C147" s="109"/>
      <c r="D147" s="110"/>
      <c r="E147" s="110"/>
      <c r="F147" s="110"/>
      <c r="G147" s="110"/>
      <c r="H147" s="110"/>
    </row>
    <row r="148" spans="2:8" ht="12.75" x14ac:dyDescent="0.2">
      <c r="B148" s="108"/>
      <c r="C148" s="109"/>
      <c r="D148" s="110"/>
      <c r="E148" s="110"/>
      <c r="F148" s="110"/>
      <c r="G148" s="110"/>
      <c r="H148" s="110"/>
    </row>
    <row r="149" spans="2:8" ht="12.75" x14ac:dyDescent="0.2">
      <c r="B149" s="108"/>
      <c r="C149" s="109"/>
      <c r="D149" s="110"/>
      <c r="E149" s="110"/>
      <c r="F149" s="110"/>
      <c r="G149" s="110"/>
      <c r="H149" s="110"/>
    </row>
    <row r="150" spans="2:8" ht="12.75" x14ac:dyDescent="0.2">
      <c r="B150" s="108"/>
      <c r="C150" s="109"/>
      <c r="D150" s="110"/>
      <c r="E150" s="110"/>
      <c r="F150" s="110"/>
      <c r="G150" s="110"/>
      <c r="H150" s="110"/>
    </row>
    <row r="151" spans="2:8" ht="12.75" x14ac:dyDescent="0.2">
      <c r="B151" s="108"/>
      <c r="C151" s="109"/>
      <c r="D151" s="110"/>
      <c r="E151" s="110"/>
      <c r="F151" s="110"/>
      <c r="G151" s="110"/>
      <c r="H151" s="110"/>
    </row>
    <row r="152" spans="2:8" ht="12.75" x14ac:dyDescent="0.2">
      <c r="B152" s="111"/>
      <c r="C152" s="109"/>
      <c r="D152" s="110"/>
      <c r="E152" s="110"/>
      <c r="F152" s="110"/>
      <c r="G152" s="110"/>
      <c r="H152" s="110"/>
    </row>
    <row r="153" spans="2:8" ht="12.75" x14ac:dyDescent="0.2">
      <c r="B153" s="111"/>
      <c r="C153" s="109"/>
      <c r="D153" s="110"/>
      <c r="E153" s="110"/>
      <c r="F153" s="110"/>
      <c r="G153" s="110"/>
      <c r="H153" s="110"/>
    </row>
    <row r="154" spans="2:8" ht="12.75" x14ac:dyDescent="0.2">
      <c r="B154" s="111"/>
      <c r="C154" s="109"/>
      <c r="D154" s="110"/>
      <c r="E154" s="110"/>
      <c r="F154" s="110"/>
      <c r="G154" s="110"/>
      <c r="H154" s="110"/>
    </row>
    <row r="155" spans="2:8" ht="12.75" x14ac:dyDescent="0.2">
      <c r="B155" s="111"/>
      <c r="C155" s="109"/>
      <c r="D155" s="110"/>
      <c r="E155" s="110"/>
      <c r="F155" s="110"/>
      <c r="G155" s="110"/>
      <c r="H155" s="110"/>
    </row>
    <row r="156" spans="2:8" ht="12.75" x14ac:dyDescent="0.2">
      <c r="B156" s="111"/>
      <c r="C156" s="109"/>
      <c r="D156" s="110"/>
      <c r="E156" s="110"/>
      <c r="F156" s="110"/>
      <c r="G156" s="110"/>
      <c r="H156" s="110"/>
    </row>
    <row r="157" spans="2:8" ht="12.75" x14ac:dyDescent="0.2">
      <c r="B157" s="111"/>
      <c r="C157" s="109"/>
      <c r="D157" s="110"/>
      <c r="E157" s="110"/>
      <c r="F157" s="110"/>
      <c r="G157" s="110"/>
      <c r="H157" s="110"/>
    </row>
    <row r="158" spans="2:8" ht="12.75" x14ac:dyDescent="0.2">
      <c r="B158" s="111"/>
      <c r="C158" s="109"/>
      <c r="D158" s="110"/>
      <c r="E158" s="110"/>
      <c r="F158" s="110"/>
      <c r="G158" s="110"/>
      <c r="H158" s="110"/>
    </row>
    <row r="159" spans="2:8" ht="12.75" x14ac:dyDescent="0.2">
      <c r="B159" s="111"/>
      <c r="C159" s="109"/>
      <c r="D159" s="110"/>
      <c r="E159" s="110"/>
      <c r="F159" s="110"/>
      <c r="G159" s="110"/>
      <c r="H159" s="110"/>
    </row>
    <row r="160" spans="2:8" ht="12.75" x14ac:dyDescent="0.2">
      <c r="B160" s="111"/>
      <c r="C160" s="109"/>
      <c r="D160" s="110"/>
      <c r="E160" s="110"/>
      <c r="F160" s="110"/>
      <c r="G160" s="110"/>
      <c r="H160" s="110"/>
    </row>
    <row r="161" spans="2:8" ht="12.75" x14ac:dyDescent="0.2">
      <c r="B161" s="111"/>
      <c r="C161" s="109"/>
      <c r="D161" s="110"/>
      <c r="E161" s="110"/>
      <c r="F161" s="110"/>
      <c r="G161" s="110"/>
      <c r="H161" s="110"/>
    </row>
    <row r="162" spans="2:8" ht="12.75" x14ac:dyDescent="0.2">
      <c r="B162" s="111"/>
      <c r="C162" s="109"/>
      <c r="D162" s="110"/>
      <c r="E162" s="110"/>
      <c r="F162" s="110"/>
      <c r="G162" s="110"/>
      <c r="H162" s="110"/>
    </row>
    <row r="163" spans="2:8" ht="12.75" x14ac:dyDescent="0.2">
      <c r="B163" s="111"/>
      <c r="C163" s="109"/>
      <c r="D163" s="110"/>
      <c r="E163" s="110"/>
      <c r="F163" s="110"/>
      <c r="G163" s="110"/>
      <c r="H163" s="110"/>
    </row>
    <row r="164" spans="2:8" ht="12.75" x14ac:dyDescent="0.2">
      <c r="B164" s="111"/>
      <c r="C164" s="109"/>
      <c r="D164" s="110"/>
      <c r="E164" s="110"/>
      <c r="F164" s="110"/>
      <c r="G164" s="110"/>
      <c r="H164" s="110"/>
    </row>
    <row r="165" spans="2:8" ht="12.75" x14ac:dyDescent="0.2">
      <c r="B165" s="111"/>
      <c r="C165" s="109"/>
      <c r="D165" s="110"/>
      <c r="E165" s="110"/>
      <c r="F165" s="110"/>
      <c r="G165" s="110"/>
      <c r="H165" s="110"/>
    </row>
    <row r="166" spans="2:8" ht="12.75" x14ac:dyDescent="0.2">
      <c r="B166" s="111"/>
      <c r="C166" s="109"/>
      <c r="D166" s="110"/>
      <c r="E166" s="110"/>
      <c r="F166" s="110"/>
      <c r="G166" s="110"/>
      <c r="H166" s="110"/>
    </row>
    <row r="167" spans="2:8" ht="12.75" x14ac:dyDescent="0.2">
      <c r="B167" s="111"/>
      <c r="C167" s="109"/>
      <c r="D167" s="110"/>
      <c r="E167" s="110"/>
      <c r="F167" s="110"/>
      <c r="G167" s="110"/>
      <c r="H167" s="110"/>
    </row>
    <row r="168" spans="2:8" ht="12.75" x14ac:dyDescent="0.2">
      <c r="B168" s="111"/>
      <c r="C168" s="109"/>
      <c r="D168" s="110"/>
      <c r="E168" s="110"/>
      <c r="F168" s="110"/>
      <c r="G168" s="110"/>
      <c r="H168" s="110"/>
    </row>
    <row r="169" spans="2:8" ht="12.75" x14ac:dyDescent="0.2">
      <c r="B169" s="111"/>
      <c r="C169" s="109"/>
      <c r="D169" s="110"/>
      <c r="E169" s="110"/>
      <c r="F169" s="110"/>
      <c r="G169" s="110"/>
      <c r="H169" s="110"/>
    </row>
    <row r="170" spans="2:8" ht="12.75" x14ac:dyDescent="0.2">
      <c r="B170" s="111"/>
      <c r="C170" s="109"/>
      <c r="D170" s="110"/>
      <c r="E170" s="110"/>
      <c r="F170" s="110"/>
      <c r="G170" s="110"/>
      <c r="H170" s="110"/>
    </row>
    <row r="171" spans="2:8" ht="12.75" x14ac:dyDescent="0.2">
      <c r="B171" s="114"/>
      <c r="C171" s="109"/>
      <c r="D171" s="110"/>
      <c r="E171" s="110"/>
      <c r="F171" s="110"/>
      <c r="G171" s="110"/>
      <c r="H171" s="110"/>
    </row>
    <row r="172" spans="2:8" ht="12.75" x14ac:dyDescent="0.2">
      <c r="B172" s="111"/>
      <c r="C172" s="109"/>
      <c r="D172" s="110"/>
      <c r="E172" s="110"/>
      <c r="F172" s="110"/>
      <c r="G172" s="110"/>
      <c r="H172" s="110"/>
    </row>
    <row r="173" spans="2:8" ht="12.75" x14ac:dyDescent="0.2">
      <c r="B173" s="111"/>
      <c r="C173" s="109"/>
      <c r="D173" s="110"/>
      <c r="E173" s="110"/>
      <c r="F173" s="110"/>
      <c r="G173" s="110"/>
      <c r="H173" s="110"/>
    </row>
    <row r="174" spans="2:8" ht="12.75" x14ac:dyDescent="0.2">
      <c r="B174" s="111"/>
      <c r="C174" s="109"/>
      <c r="D174" s="110"/>
      <c r="E174" s="110"/>
      <c r="F174" s="110"/>
      <c r="G174" s="110"/>
      <c r="H174" s="110"/>
    </row>
  </sheetData>
  <pageMargins left="0.11811023622047245" right="0" top="0.55118110236220474" bottom="0.55118110236220474" header="0.31496062992125984" footer="0.31496062992125984"/>
  <pageSetup paperSize="9" orientation="landscape" r:id="rId1"/>
  <headerFooter>
    <oddFooter>&amp;C&amp;F&amp;R&amp;P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topLeftCell="A73" zoomScaleNormal="100" workbookViewId="0">
      <selection activeCell="I223" sqref="I223"/>
    </sheetView>
  </sheetViews>
  <sheetFormatPr defaultRowHeight="12" x14ac:dyDescent="0.2"/>
  <cols>
    <col min="1" max="1" width="9.33203125" style="15"/>
    <col min="2" max="2" width="11.6640625" bestFit="1" customWidth="1"/>
    <col min="3" max="3" width="49.5" customWidth="1"/>
    <col min="4" max="4" width="14.5" hidden="1" customWidth="1"/>
    <col min="5" max="5" width="10" hidden="1" customWidth="1"/>
    <col min="6" max="8" width="12.6640625" customWidth="1"/>
    <col min="9" max="9" width="14" customWidth="1"/>
    <col min="10" max="10" width="34" customWidth="1"/>
  </cols>
  <sheetData>
    <row r="1" spans="1:10" s="96" customFormat="1" x14ac:dyDescent="0.2">
      <c r="B1" s="96" t="s">
        <v>1127</v>
      </c>
    </row>
    <row r="2" spans="1:10" s="96" customFormat="1" x14ac:dyDescent="0.2"/>
    <row r="3" spans="1:10" ht="12.75" x14ac:dyDescent="0.2">
      <c r="A3" s="16"/>
      <c r="B3" s="25"/>
      <c r="C3" s="25" t="s">
        <v>7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8" t="s">
        <v>31</v>
      </c>
      <c r="J3" s="28" t="s">
        <v>32</v>
      </c>
    </row>
    <row r="4" spans="1:10" ht="25.5" x14ac:dyDescent="0.2">
      <c r="A4" s="16"/>
      <c r="B4" s="30"/>
      <c r="C4" s="30"/>
      <c r="D4" s="31" t="s">
        <v>1129</v>
      </c>
      <c r="E4" s="31" t="s">
        <v>1128</v>
      </c>
      <c r="F4" s="33">
        <v>2016</v>
      </c>
      <c r="G4" s="12" t="s">
        <v>1189</v>
      </c>
      <c r="H4" s="33" t="s">
        <v>5</v>
      </c>
      <c r="I4" s="72" t="s">
        <v>632</v>
      </c>
      <c r="J4" s="71"/>
    </row>
    <row r="5" spans="1:10" ht="12.75" hidden="1" x14ac:dyDescent="0.2">
      <c r="B5" s="54" t="s">
        <v>72</v>
      </c>
      <c r="C5" s="17" t="s">
        <v>73</v>
      </c>
      <c r="D5" s="18">
        <v>90000</v>
      </c>
      <c r="E5" s="18">
        <v>88058.75</v>
      </c>
      <c r="F5" s="18">
        <v>0</v>
      </c>
      <c r="G5" s="18">
        <v>0</v>
      </c>
      <c r="H5" s="18">
        <f t="shared" ref="H5" si="0">SUM(F5-G5)</f>
        <v>0</v>
      </c>
      <c r="J5" s="24"/>
    </row>
    <row r="6" spans="1:10" ht="12.75" x14ac:dyDescent="0.2">
      <c r="B6" s="54"/>
      <c r="C6" s="17"/>
      <c r="D6" s="18"/>
      <c r="E6" s="18"/>
      <c r="F6" s="94"/>
      <c r="G6" s="18"/>
      <c r="H6" s="18"/>
      <c r="I6" s="44"/>
      <c r="J6" s="105"/>
    </row>
    <row r="7" spans="1:10" s="47" customFormat="1" ht="12.75" hidden="1" customHeight="1" x14ac:dyDescent="0.2">
      <c r="B7" s="101" t="s">
        <v>72</v>
      </c>
      <c r="C7" s="16" t="s">
        <v>73</v>
      </c>
      <c r="D7" s="98">
        <v>90000</v>
      </c>
      <c r="E7" s="110">
        <v>88058.75</v>
      </c>
      <c r="F7" s="98">
        <v>0</v>
      </c>
      <c r="G7" s="110">
        <v>0</v>
      </c>
      <c r="H7" s="98">
        <f t="shared" ref="H7:H45" si="1">SUM(F7-G7)</f>
        <v>0</v>
      </c>
      <c r="I7" s="44"/>
      <c r="J7" s="105"/>
    </row>
    <row r="8" spans="1:10" s="47" customFormat="1" ht="12.75" hidden="1" x14ac:dyDescent="0.2">
      <c r="B8" s="101" t="s">
        <v>635</v>
      </c>
      <c r="C8" s="16" t="s">
        <v>636</v>
      </c>
      <c r="D8" s="98">
        <v>0</v>
      </c>
      <c r="E8" s="110">
        <v>0</v>
      </c>
      <c r="F8" s="98">
        <v>0</v>
      </c>
      <c r="G8" s="110">
        <v>0</v>
      </c>
      <c r="H8" s="98">
        <f t="shared" si="1"/>
        <v>0</v>
      </c>
      <c r="I8" s="44"/>
      <c r="J8" s="105"/>
    </row>
    <row r="9" spans="1:10" s="47" customFormat="1" ht="12.75" hidden="1" customHeight="1" x14ac:dyDescent="0.2">
      <c r="B9" s="101" t="s">
        <v>637</v>
      </c>
      <c r="C9" s="16" t="s">
        <v>638</v>
      </c>
      <c r="D9" s="98">
        <v>0</v>
      </c>
      <c r="E9" s="110">
        <v>0</v>
      </c>
      <c r="F9" s="98">
        <v>0</v>
      </c>
      <c r="G9" s="110">
        <v>0</v>
      </c>
      <c r="H9" s="98">
        <f t="shared" si="1"/>
        <v>0</v>
      </c>
      <c r="I9" s="44"/>
      <c r="J9" s="105"/>
    </row>
    <row r="10" spans="1:10" s="47" customFormat="1" ht="12.75" hidden="1" customHeight="1" x14ac:dyDescent="0.2">
      <c r="B10" s="100" t="s">
        <v>74</v>
      </c>
      <c r="C10" s="16" t="s">
        <v>75</v>
      </c>
      <c r="D10" s="98">
        <v>2605666</v>
      </c>
      <c r="E10" s="110">
        <v>2560183.62</v>
      </c>
      <c r="F10" s="98">
        <v>0</v>
      </c>
      <c r="G10" s="110">
        <v>0</v>
      </c>
      <c r="H10" s="98">
        <f t="shared" si="1"/>
        <v>0</v>
      </c>
      <c r="I10" s="44"/>
      <c r="J10" s="105"/>
    </row>
    <row r="11" spans="1:10" s="47" customFormat="1" ht="12.75" hidden="1" customHeight="1" x14ac:dyDescent="0.2">
      <c r="B11" s="101" t="s">
        <v>76</v>
      </c>
      <c r="C11" s="16" t="s">
        <v>77</v>
      </c>
      <c r="D11" s="98">
        <v>27000000</v>
      </c>
      <c r="E11" s="110">
        <v>24603941</v>
      </c>
      <c r="F11" s="98">
        <v>0</v>
      </c>
      <c r="G11" s="110">
        <v>0</v>
      </c>
      <c r="H11" s="98">
        <f t="shared" si="1"/>
        <v>0</v>
      </c>
      <c r="I11" s="44"/>
      <c r="J11" s="105"/>
    </row>
    <row r="12" spans="1:10" s="47" customFormat="1" ht="12.75" hidden="1" customHeight="1" x14ac:dyDescent="0.2">
      <c r="B12" s="101" t="s">
        <v>78</v>
      </c>
      <c r="C12" s="109" t="s">
        <v>79</v>
      </c>
      <c r="D12" s="98">
        <v>3215833</v>
      </c>
      <c r="E12" s="110">
        <v>3207723.63</v>
      </c>
      <c r="F12" s="98">
        <v>0</v>
      </c>
      <c r="G12" s="110">
        <v>0</v>
      </c>
      <c r="H12" s="98">
        <f t="shared" si="1"/>
        <v>0</v>
      </c>
      <c r="I12" s="44"/>
      <c r="J12" s="105"/>
    </row>
    <row r="13" spans="1:10" s="96" customFormat="1" ht="25.5" hidden="1" customHeight="1" x14ac:dyDescent="0.2">
      <c r="B13" s="101" t="s">
        <v>80</v>
      </c>
      <c r="C13" s="109" t="s">
        <v>81</v>
      </c>
      <c r="D13" s="98">
        <v>495000</v>
      </c>
      <c r="E13" s="110">
        <v>494999.57</v>
      </c>
      <c r="F13" s="98">
        <v>0</v>
      </c>
      <c r="G13" s="110">
        <v>0</v>
      </c>
      <c r="H13" s="98">
        <f t="shared" si="1"/>
        <v>0</v>
      </c>
      <c r="I13" s="44"/>
      <c r="J13" s="105"/>
    </row>
    <row r="14" spans="1:10" s="96" customFormat="1" ht="12.75" hidden="1" customHeight="1" x14ac:dyDescent="0.2">
      <c r="B14" s="101" t="s">
        <v>82</v>
      </c>
      <c r="C14" s="109" t="s">
        <v>83</v>
      </c>
      <c r="D14" s="98">
        <v>2543000</v>
      </c>
      <c r="E14" s="110">
        <v>2539064</v>
      </c>
      <c r="F14" s="98">
        <v>0</v>
      </c>
      <c r="G14" s="110">
        <v>0</v>
      </c>
      <c r="H14" s="98">
        <f t="shared" si="1"/>
        <v>0</v>
      </c>
      <c r="I14" s="44"/>
      <c r="J14" s="105"/>
    </row>
    <row r="15" spans="1:10" s="96" customFormat="1" ht="12.75" hidden="1" customHeight="1" x14ac:dyDescent="0.2">
      <c r="B15" s="101" t="s">
        <v>84</v>
      </c>
      <c r="C15" s="109" t="s">
        <v>85</v>
      </c>
      <c r="D15" s="98">
        <v>1000000</v>
      </c>
      <c r="E15" s="110">
        <v>995935.52</v>
      </c>
      <c r="F15" s="98">
        <v>0</v>
      </c>
      <c r="G15" s="110">
        <v>0</v>
      </c>
      <c r="H15" s="98">
        <f t="shared" si="1"/>
        <v>0</v>
      </c>
      <c r="I15" s="44"/>
      <c r="J15" s="105"/>
    </row>
    <row r="16" spans="1:10" s="96" customFormat="1" ht="12.75" hidden="1" customHeight="1" x14ac:dyDescent="0.2">
      <c r="B16" s="101" t="s">
        <v>86</v>
      </c>
      <c r="C16" s="109" t="s">
        <v>87</v>
      </c>
      <c r="D16" s="98">
        <v>490000</v>
      </c>
      <c r="E16" s="110">
        <v>639999.68000000005</v>
      </c>
      <c r="F16" s="98">
        <v>0</v>
      </c>
      <c r="G16" s="110">
        <v>0</v>
      </c>
      <c r="H16" s="98">
        <f t="shared" si="1"/>
        <v>0</v>
      </c>
      <c r="I16" s="44"/>
      <c r="J16" s="105"/>
    </row>
    <row r="17" spans="2:10" s="96" customFormat="1" ht="12.75" hidden="1" customHeight="1" x14ac:dyDescent="0.2">
      <c r="B17" s="101" t="s">
        <v>88</v>
      </c>
      <c r="C17" s="109" t="s">
        <v>89</v>
      </c>
      <c r="D17" s="98">
        <v>2416208</v>
      </c>
      <c r="E17" s="110">
        <v>2275316.46</v>
      </c>
      <c r="F17" s="98">
        <v>0</v>
      </c>
      <c r="G17" s="110">
        <v>0</v>
      </c>
      <c r="H17" s="98">
        <f t="shared" si="1"/>
        <v>0</v>
      </c>
      <c r="I17" s="44"/>
      <c r="J17" s="105"/>
    </row>
    <row r="18" spans="2:10" s="96" customFormat="1" ht="12.75" hidden="1" customHeight="1" x14ac:dyDescent="0.2">
      <c r="B18" s="101" t="s">
        <v>90</v>
      </c>
      <c r="C18" s="109" t="s">
        <v>91</v>
      </c>
      <c r="D18" s="98">
        <v>484073</v>
      </c>
      <c r="E18" s="110">
        <v>484073</v>
      </c>
      <c r="F18" s="98">
        <v>0</v>
      </c>
      <c r="G18" s="110">
        <v>0</v>
      </c>
      <c r="H18" s="98">
        <f t="shared" si="1"/>
        <v>0</v>
      </c>
      <c r="I18" s="44"/>
      <c r="J18" s="105"/>
    </row>
    <row r="19" spans="2:10" s="96" customFormat="1" ht="12.75" hidden="1" customHeight="1" x14ac:dyDescent="0.2">
      <c r="B19" s="101" t="s">
        <v>92</v>
      </c>
      <c r="C19" s="109" t="s">
        <v>93</v>
      </c>
      <c r="D19" s="98">
        <v>146115</v>
      </c>
      <c r="E19" s="110">
        <v>146114.93</v>
      </c>
      <c r="F19" s="98">
        <v>0</v>
      </c>
      <c r="G19" s="110">
        <v>0</v>
      </c>
      <c r="H19" s="98">
        <f t="shared" si="1"/>
        <v>0</v>
      </c>
      <c r="I19" s="44"/>
      <c r="J19" s="105"/>
    </row>
    <row r="20" spans="2:10" s="96" customFormat="1" ht="12.75" hidden="1" customHeight="1" x14ac:dyDescent="0.2">
      <c r="B20" s="101" t="s">
        <v>94</v>
      </c>
      <c r="C20" s="109" t="s">
        <v>95</v>
      </c>
      <c r="D20" s="98">
        <v>334990</v>
      </c>
      <c r="E20" s="110">
        <v>334990</v>
      </c>
      <c r="F20" s="98">
        <v>0</v>
      </c>
      <c r="G20" s="110">
        <v>0</v>
      </c>
      <c r="H20" s="98">
        <f t="shared" si="1"/>
        <v>0</v>
      </c>
      <c r="I20" s="44"/>
      <c r="J20" s="105"/>
    </row>
    <row r="21" spans="2:10" s="96" customFormat="1" ht="12.75" hidden="1" customHeight="1" x14ac:dyDescent="0.2">
      <c r="B21" s="101" t="s">
        <v>96</v>
      </c>
      <c r="C21" s="109" t="s">
        <v>97</v>
      </c>
      <c r="D21" s="98">
        <v>59483</v>
      </c>
      <c r="E21" s="110">
        <v>59482.7</v>
      </c>
      <c r="F21" s="98">
        <v>0</v>
      </c>
      <c r="G21" s="110">
        <v>0</v>
      </c>
      <c r="H21" s="98">
        <f t="shared" si="1"/>
        <v>0</v>
      </c>
      <c r="I21" s="44"/>
      <c r="J21" s="105"/>
    </row>
    <row r="22" spans="2:10" s="96" customFormat="1" ht="12.75" hidden="1" customHeight="1" x14ac:dyDescent="0.2">
      <c r="B22" s="101" t="s">
        <v>98</v>
      </c>
      <c r="C22" s="109" t="s">
        <v>99</v>
      </c>
      <c r="D22" s="98">
        <v>32890</v>
      </c>
      <c r="E22" s="110">
        <v>32890</v>
      </c>
      <c r="F22" s="98">
        <v>0</v>
      </c>
      <c r="G22" s="110">
        <v>0</v>
      </c>
      <c r="H22" s="98">
        <f t="shared" si="1"/>
        <v>0</v>
      </c>
      <c r="I22" s="44"/>
      <c r="J22" s="105"/>
    </row>
    <row r="23" spans="2:10" s="96" customFormat="1" ht="12.75" hidden="1" customHeight="1" x14ac:dyDescent="0.2">
      <c r="B23" s="101" t="s">
        <v>100</v>
      </c>
      <c r="C23" s="109" t="s">
        <v>101</v>
      </c>
      <c r="D23" s="98">
        <v>38547</v>
      </c>
      <c r="E23" s="110">
        <v>38547.410000000003</v>
      </c>
      <c r="F23" s="98">
        <v>0</v>
      </c>
      <c r="G23" s="110">
        <v>0</v>
      </c>
      <c r="H23" s="98">
        <f t="shared" si="1"/>
        <v>0</v>
      </c>
      <c r="I23" s="44"/>
      <c r="J23" s="105"/>
    </row>
    <row r="24" spans="2:10" s="96" customFormat="1" ht="12.75" hidden="1" customHeight="1" x14ac:dyDescent="0.2">
      <c r="B24" s="101" t="s">
        <v>102</v>
      </c>
      <c r="C24" s="109" t="s">
        <v>103</v>
      </c>
      <c r="D24" s="98">
        <v>128617</v>
      </c>
      <c r="E24" s="110">
        <v>128616.94</v>
      </c>
      <c r="F24" s="98">
        <v>0</v>
      </c>
      <c r="G24" s="110">
        <v>0</v>
      </c>
      <c r="H24" s="98">
        <f t="shared" si="1"/>
        <v>0</v>
      </c>
      <c r="I24" s="44"/>
      <c r="J24" s="105"/>
    </row>
    <row r="25" spans="2:10" s="96" customFormat="1" ht="12.75" hidden="1" customHeight="1" x14ac:dyDescent="0.2">
      <c r="B25" s="101" t="s">
        <v>104</v>
      </c>
      <c r="C25" s="109" t="s">
        <v>105</v>
      </c>
      <c r="D25" s="98">
        <v>226958</v>
      </c>
      <c r="E25" s="110">
        <v>226957.74</v>
      </c>
      <c r="F25" s="98">
        <v>0</v>
      </c>
      <c r="G25" s="110">
        <v>0</v>
      </c>
      <c r="H25" s="98">
        <f t="shared" si="1"/>
        <v>0</v>
      </c>
      <c r="I25" s="44"/>
      <c r="J25" s="105"/>
    </row>
    <row r="26" spans="2:10" s="96" customFormat="1" ht="12.75" hidden="1" customHeight="1" x14ac:dyDescent="0.2">
      <c r="B26" s="101" t="s">
        <v>106</v>
      </c>
      <c r="C26" s="109" t="s">
        <v>107</v>
      </c>
      <c r="D26" s="98">
        <v>379500</v>
      </c>
      <c r="E26" s="110">
        <v>379500.02</v>
      </c>
      <c r="F26" s="98">
        <v>0</v>
      </c>
      <c r="G26" s="110">
        <v>0</v>
      </c>
      <c r="H26" s="98">
        <f t="shared" si="1"/>
        <v>0</v>
      </c>
      <c r="I26" s="44"/>
      <c r="J26" s="105"/>
    </row>
    <row r="27" spans="2:10" s="96" customFormat="1" ht="12.75" hidden="1" customHeight="1" x14ac:dyDescent="0.2">
      <c r="B27" s="101" t="s">
        <v>108</v>
      </c>
      <c r="C27" s="109" t="s">
        <v>109</v>
      </c>
      <c r="D27" s="98">
        <v>69152</v>
      </c>
      <c r="E27" s="110">
        <v>69151.55</v>
      </c>
      <c r="F27" s="98">
        <v>0</v>
      </c>
      <c r="G27" s="110">
        <v>0</v>
      </c>
      <c r="H27" s="98">
        <f t="shared" si="1"/>
        <v>0</v>
      </c>
      <c r="I27" s="44"/>
      <c r="J27" s="105"/>
    </row>
    <row r="28" spans="2:10" s="96" customFormat="1" ht="12.75" hidden="1" customHeight="1" x14ac:dyDescent="0.2">
      <c r="B28" s="101" t="s">
        <v>110</v>
      </c>
      <c r="C28" s="109" t="s">
        <v>111</v>
      </c>
      <c r="D28" s="98">
        <v>298028</v>
      </c>
      <c r="E28" s="110">
        <v>298028.2</v>
      </c>
      <c r="F28" s="98">
        <v>0</v>
      </c>
      <c r="G28" s="110">
        <v>0</v>
      </c>
      <c r="H28" s="98">
        <f t="shared" si="1"/>
        <v>0</v>
      </c>
      <c r="I28" s="44"/>
      <c r="J28" s="105"/>
    </row>
    <row r="29" spans="2:10" s="96" customFormat="1" ht="12.75" hidden="1" customHeight="1" x14ac:dyDescent="0.2">
      <c r="B29" s="101" t="s">
        <v>112</v>
      </c>
      <c r="C29" s="109" t="s">
        <v>113</v>
      </c>
      <c r="D29" s="98">
        <v>82000</v>
      </c>
      <c r="E29" s="110">
        <v>82000</v>
      </c>
      <c r="F29" s="98">
        <v>0</v>
      </c>
      <c r="G29" s="110">
        <v>0</v>
      </c>
      <c r="H29" s="98">
        <f t="shared" si="1"/>
        <v>0</v>
      </c>
      <c r="I29" s="44"/>
      <c r="J29" s="105"/>
    </row>
    <row r="30" spans="2:10" s="96" customFormat="1" ht="12.75" hidden="1" customHeight="1" x14ac:dyDescent="0.2">
      <c r="B30" s="101" t="s">
        <v>114</v>
      </c>
      <c r="C30" s="109" t="s">
        <v>115</v>
      </c>
      <c r="D30" s="98">
        <v>147312</v>
      </c>
      <c r="E30" s="110">
        <v>147312.26999999999</v>
      </c>
      <c r="F30" s="98">
        <v>0</v>
      </c>
      <c r="G30" s="110">
        <v>0</v>
      </c>
      <c r="H30" s="98">
        <f t="shared" si="1"/>
        <v>0</v>
      </c>
      <c r="I30" s="44"/>
      <c r="J30" s="105"/>
    </row>
    <row r="31" spans="2:10" s="96" customFormat="1" ht="12.75" hidden="1" customHeight="1" x14ac:dyDescent="0.2">
      <c r="B31" s="101" t="s">
        <v>116</v>
      </c>
      <c r="C31" s="109" t="s">
        <v>117</v>
      </c>
      <c r="D31" s="98">
        <v>300000</v>
      </c>
      <c r="E31" s="110">
        <v>300220.78999999998</v>
      </c>
      <c r="F31" s="98">
        <v>0</v>
      </c>
      <c r="G31" s="110">
        <v>0</v>
      </c>
      <c r="H31" s="98">
        <f t="shared" si="1"/>
        <v>0</v>
      </c>
      <c r="I31" s="44"/>
      <c r="J31" s="105"/>
    </row>
    <row r="32" spans="2:10" s="96" customFormat="1" ht="12.75" hidden="1" customHeight="1" x14ac:dyDescent="0.2">
      <c r="B32" s="101" t="s">
        <v>118</v>
      </c>
      <c r="C32" s="109" t="s">
        <v>119</v>
      </c>
      <c r="D32" s="98">
        <v>18657</v>
      </c>
      <c r="E32" s="110">
        <v>18657.259999999998</v>
      </c>
      <c r="F32" s="98">
        <v>0</v>
      </c>
      <c r="G32" s="110">
        <v>0</v>
      </c>
      <c r="H32" s="98">
        <f t="shared" si="1"/>
        <v>0</v>
      </c>
      <c r="I32" s="44"/>
      <c r="J32" s="105"/>
    </row>
    <row r="33" spans="2:10" s="96" customFormat="1" ht="12.75" hidden="1" customHeight="1" x14ac:dyDescent="0.2">
      <c r="B33" s="101" t="s">
        <v>120</v>
      </c>
      <c r="C33" s="109" t="s">
        <v>121</v>
      </c>
      <c r="D33" s="98">
        <v>113855</v>
      </c>
      <c r="E33" s="110">
        <v>113854.89</v>
      </c>
      <c r="F33" s="98">
        <v>0</v>
      </c>
      <c r="G33" s="110">
        <v>0</v>
      </c>
      <c r="H33" s="98">
        <f t="shared" si="1"/>
        <v>0</v>
      </c>
      <c r="I33" s="44"/>
      <c r="J33" s="105"/>
    </row>
    <row r="34" spans="2:10" s="96" customFormat="1" ht="12.75" hidden="1" customHeight="1" x14ac:dyDescent="0.2">
      <c r="B34" s="101" t="s">
        <v>122</v>
      </c>
      <c r="C34" s="109" t="s">
        <v>123</v>
      </c>
      <c r="D34" s="98">
        <v>47310</v>
      </c>
      <c r="E34" s="110">
        <v>47310</v>
      </c>
      <c r="F34" s="98">
        <v>0</v>
      </c>
      <c r="G34" s="110">
        <v>0</v>
      </c>
      <c r="H34" s="98">
        <f t="shared" si="1"/>
        <v>0</v>
      </c>
      <c r="I34" s="44"/>
      <c r="J34" s="105"/>
    </row>
    <row r="35" spans="2:10" s="96" customFormat="1" ht="12.75" hidden="1" customHeight="1" x14ac:dyDescent="0.2">
      <c r="B35" s="101" t="s">
        <v>124</v>
      </c>
      <c r="C35" s="109" t="s">
        <v>125</v>
      </c>
      <c r="D35" s="98">
        <v>195834</v>
      </c>
      <c r="E35" s="110">
        <v>195834.18</v>
      </c>
      <c r="F35" s="98">
        <v>0</v>
      </c>
      <c r="G35" s="110">
        <v>0</v>
      </c>
      <c r="H35" s="98">
        <f t="shared" si="1"/>
        <v>0</v>
      </c>
      <c r="I35" s="44"/>
      <c r="J35" s="105"/>
    </row>
    <row r="36" spans="2:10" s="96" customFormat="1" ht="12.75" hidden="1" customHeight="1" x14ac:dyDescent="0.2">
      <c r="B36" s="101" t="s">
        <v>126</v>
      </c>
      <c r="C36" s="109" t="s">
        <v>127</v>
      </c>
      <c r="D36" s="98">
        <v>70000</v>
      </c>
      <c r="E36" s="110">
        <v>70000</v>
      </c>
      <c r="F36" s="98">
        <v>0</v>
      </c>
      <c r="G36" s="110">
        <v>0</v>
      </c>
      <c r="H36" s="98">
        <f t="shared" si="1"/>
        <v>0</v>
      </c>
      <c r="I36" s="44"/>
      <c r="J36" s="105"/>
    </row>
    <row r="37" spans="2:10" s="96" customFormat="1" ht="12.75" hidden="1" customHeight="1" x14ac:dyDescent="0.2">
      <c r="B37" s="101" t="s">
        <v>128</v>
      </c>
      <c r="C37" s="109" t="s">
        <v>129</v>
      </c>
      <c r="D37" s="98">
        <v>192165</v>
      </c>
      <c r="E37" s="110">
        <v>176112.36</v>
      </c>
      <c r="F37" s="98">
        <v>0</v>
      </c>
      <c r="G37" s="110">
        <v>0</v>
      </c>
      <c r="H37" s="98">
        <f t="shared" si="1"/>
        <v>0</v>
      </c>
      <c r="I37" s="44"/>
      <c r="J37" s="105"/>
    </row>
    <row r="38" spans="2:10" s="96" customFormat="1" ht="12.75" hidden="1" customHeight="1" x14ac:dyDescent="0.2">
      <c r="B38" s="101" t="s">
        <v>130</v>
      </c>
      <c r="C38" s="109" t="s">
        <v>131</v>
      </c>
      <c r="D38" s="98">
        <v>360000</v>
      </c>
      <c r="E38" s="110">
        <v>360137.78</v>
      </c>
      <c r="F38" s="98">
        <v>0</v>
      </c>
      <c r="G38" s="110">
        <v>0</v>
      </c>
      <c r="H38" s="98">
        <f t="shared" si="1"/>
        <v>0</v>
      </c>
      <c r="I38" s="44"/>
      <c r="J38" s="105"/>
    </row>
    <row r="39" spans="2:10" s="96" customFormat="1" ht="12.75" hidden="1" customHeight="1" x14ac:dyDescent="0.2">
      <c r="B39" s="101" t="s">
        <v>132</v>
      </c>
      <c r="C39" s="109" t="s">
        <v>133</v>
      </c>
      <c r="D39" s="98">
        <v>84638</v>
      </c>
      <c r="E39" s="110">
        <v>84638.14</v>
      </c>
      <c r="F39" s="98">
        <v>0</v>
      </c>
      <c r="G39" s="110">
        <v>0</v>
      </c>
      <c r="H39" s="98">
        <f t="shared" si="1"/>
        <v>0</v>
      </c>
      <c r="I39" s="44"/>
      <c r="J39" s="105"/>
    </row>
    <row r="40" spans="2:10" s="96" customFormat="1" ht="12.75" hidden="1" customHeight="1" x14ac:dyDescent="0.2">
      <c r="B40" s="101" t="s">
        <v>134</v>
      </c>
      <c r="C40" s="109" t="s">
        <v>135</v>
      </c>
      <c r="D40" s="98">
        <v>320000</v>
      </c>
      <c r="E40" s="110">
        <v>326859.90000000002</v>
      </c>
      <c r="F40" s="98">
        <v>0</v>
      </c>
      <c r="G40" s="110">
        <v>0</v>
      </c>
      <c r="H40" s="98">
        <f t="shared" si="1"/>
        <v>0</v>
      </c>
      <c r="I40" s="44"/>
      <c r="J40" s="105"/>
    </row>
    <row r="41" spans="2:10" s="96" customFormat="1" ht="12.75" x14ac:dyDescent="0.2">
      <c r="B41" s="101" t="s">
        <v>639</v>
      </c>
      <c r="C41" s="109" t="s">
        <v>640</v>
      </c>
      <c r="D41" s="98">
        <v>514600</v>
      </c>
      <c r="E41" s="110">
        <v>88593.75</v>
      </c>
      <c r="F41" s="98">
        <v>514600</v>
      </c>
      <c r="G41" s="110">
        <v>88593.75</v>
      </c>
      <c r="H41" s="98">
        <f t="shared" si="1"/>
        <v>426006.25</v>
      </c>
      <c r="I41" s="44">
        <f>G41+H41</f>
        <v>514600</v>
      </c>
      <c r="J41" s="105"/>
    </row>
    <row r="42" spans="2:10" s="96" customFormat="1" ht="12.75" hidden="1" x14ac:dyDescent="0.2">
      <c r="B42" s="101" t="s">
        <v>136</v>
      </c>
      <c r="C42" s="109" t="s">
        <v>137</v>
      </c>
      <c r="D42" s="98">
        <v>103885</v>
      </c>
      <c r="E42" s="110">
        <v>103885.35</v>
      </c>
      <c r="F42" s="98">
        <v>0</v>
      </c>
      <c r="G42" s="110">
        <v>0</v>
      </c>
      <c r="H42" s="98">
        <f t="shared" si="1"/>
        <v>0</v>
      </c>
      <c r="I42" s="44">
        <f t="shared" ref="I42:I61" si="2">G42+H42</f>
        <v>0</v>
      </c>
      <c r="J42" s="105"/>
    </row>
    <row r="43" spans="2:10" s="96" customFormat="1" ht="12.75" hidden="1" customHeight="1" x14ac:dyDescent="0.2">
      <c r="B43" s="101" t="s">
        <v>138</v>
      </c>
      <c r="C43" s="109" t="s">
        <v>139</v>
      </c>
      <c r="D43" s="98">
        <v>1730000</v>
      </c>
      <c r="E43" s="110">
        <v>1512375.17</v>
      </c>
      <c r="F43" s="98">
        <v>0</v>
      </c>
      <c r="G43" s="110">
        <v>0</v>
      </c>
      <c r="H43" s="98">
        <f t="shared" si="1"/>
        <v>0</v>
      </c>
      <c r="I43" s="44">
        <f t="shared" si="2"/>
        <v>0</v>
      </c>
      <c r="J43" s="105"/>
    </row>
    <row r="44" spans="2:10" s="96" customFormat="1" ht="12.75" hidden="1" customHeight="1" x14ac:dyDescent="0.2">
      <c r="B44" s="100" t="s">
        <v>140</v>
      </c>
      <c r="C44" s="109" t="s">
        <v>141</v>
      </c>
      <c r="D44" s="98">
        <v>1141000</v>
      </c>
      <c r="E44" s="110">
        <v>1146664.68</v>
      </c>
      <c r="F44" s="98">
        <v>0</v>
      </c>
      <c r="G44" s="110">
        <v>0</v>
      </c>
      <c r="H44" s="98">
        <f t="shared" si="1"/>
        <v>0</v>
      </c>
      <c r="I44" s="44">
        <f t="shared" si="2"/>
        <v>0</v>
      </c>
      <c r="J44" s="105"/>
    </row>
    <row r="45" spans="2:10" s="96" customFormat="1" ht="12.75" hidden="1" customHeight="1" x14ac:dyDescent="0.2">
      <c r="B45" s="100" t="s">
        <v>142</v>
      </c>
      <c r="C45" s="109" t="s">
        <v>143</v>
      </c>
      <c r="D45" s="98">
        <v>1275000</v>
      </c>
      <c r="E45" s="110">
        <v>1274502.46</v>
      </c>
      <c r="F45" s="98">
        <v>0</v>
      </c>
      <c r="G45" s="110">
        <v>0</v>
      </c>
      <c r="H45" s="98">
        <f t="shared" si="1"/>
        <v>0</v>
      </c>
      <c r="I45" s="44">
        <f t="shared" si="2"/>
        <v>0</v>
      </c>
      <c r="J45" s="105"/>
    </row>
    <row r="46" spans="2:10" s="96" customFormat="1" ht="12.75" hidden="1" customHeight="1" x14ac:dyDescent="0.2">
      <c r="B46" s="101" t="s">
        <v>144</v>
      </c>
      <c r="C46" s="109" t="s">
        <v>145</v>
      </c>
      <c r="D46" s="98"/>
      <c r="E46" s="110"/>
      <c r="F46" s="98"/>
      <c r="G46" s="110"/>
      <c r="H46" s="98"/>
      <c r="I46" s="44">
        <f t="shared" si="2"/>
        <v>0</v>
      </c>
      <c r="J46" s="105"/>
    </row>
    <row r="47" spans="2:10" s="96" customFormat="1" ht="25.5" hidden="1" customHeight="1" x14ac:dyDescent="0.2">
      <c r="B47" s="101" t="s">
        <v>146</v>
      </c>
      <c r="C47" s="109" t="s">
        <v>147</v>
      </c>
      <c r="D47" s="98">
        <v>434438</v>
      </c>
      <c r="E47" s="110">
        <v>434438.04</v>
      </c>
      <c r="F47" s="98">
        <v>0</v>
      </c>
      <c r="G47" s="110">
        <v>0</v>
      </c>
      <c r="H47" s="98">
        <f t="shared" ref="H47:H105" si="3">SUM(F47-G47)</f>
        <v>0</v>
      </c>
      <c r="I47" s="44">
        <f t="shared" si="2"/>
        <v>0</v>
      </c>
      <c r="J47" s="105"/>
    </row>
    <row r="48" spans="2:10" s="96" customFormat="1" ht="25.5" hidden="1" customHeight="1" x14ac:dyDescent="0.2">
      <c r="B48" s="101" t="s">
        <v>148</v>
      </c>
      <c r="C48" s="109" t="s">
        <v>149</v>
      </c>
      <c r="D48" s="98">
        <v>51050</v>
      </c>
      <c r="E48" s="110">
        <v>51049.82</v>
      </c>
      <c r="F48" s="98">
        <v>0</v>
      </c>
      <c r="G48" s="110">
        <v>0</v>
      </c>
      <c r="H48" s="98">
        <f t="shared" si="3"/>
        <v>0</v>
      </c>
      <c r="I48" s="44">
        <f t="shared" si="2"/>
        <v>0</v>
      </c>
      <c r="J48" s="105"/>
    </row>
    <row r="49" spans="2:10" s="96" customFormat="1" ht="12.75" hidden="1" customHeight="1" x14ac:dyDescent="0.2">
      <c r="B49" s="101" t="s">
        <v>150</v>
      </c>
      <c r="C49" s="109" t="s">
        <v>151</v>
      </c>
      <c r="D49" s="98">
        <v>39444</v>
      </c>
      <c r="E49" s="110">
        <v>39050</v>
      </c>
      <c r="F49" s="98">
        <v>0</v>
      </c>
      <c r="G49" s="110">
        <v>0</v>
      </c>
      <c r="H49" s="98">
        <f t="shared" si="3"/>
        <v>0</v>
      </c>
      <c r="I49" s="44">
        <f t="shared" si="2"/>
        <v>0</v>
      </c>
      <c r="J49" s="105"/>
    </row>
    <row r="50" spans="2:10" s="96" customFormat="1" ht="12.75" hidden="1" customHeight="1" x14ac:dyDescent="0.2">
      <c r="B50" s="101" t="s">
        <v>152</v>
      </c>
      <c r="C50" s="109" t="s">
        <v>153</v>
      </c>
      <c r="D50" s="98">
        <v>268092</v>
      </c>
      <c r="E50" s="110">
        <v>266553.63</v>
      </c>
      <c r="F50" s="98">
        <v>0</v>
      </c>
      <c r="G50" s="110">
        <v>0</v>
      </c>
      <c r="H50" s="98">
        <f t="shared" si="3"/>
        <v>0</v>
      </c>
      <c r="I50" s="44">
        <f t="shared" si="2"/>
        <v>0</v>
      </c>
      <c r="J50" s="105"/>
    </row>
    <row r="51" spans="2:10" s="96" customFormat="1" ht="12.75" hidden="1" customHeight="1" x14ac:dyDescent="0.2">
      <c r="B51" s="101" t="s">
        <v>154</v>
      </c>
      <c r="C51" s="109" t="s">
        <v>155</v>
      </c>
      <c r="D51" s="98">
        <v>33018</v>
      </c>
      <c r="E51" s="110">
        <v>33018.1</v>
      </c>
      <c r="F51" s="98">
        <v>0</v>
      </c>
      <c r="G51" s="110">
        <v>0</v>
      </c>
      <c r="H51" s="98">
        <f t="shared" si="3"/>
        <v>0</v>
      </c>
      <c r="I51" s="44">
        <f t="shared" si="2"/>
        <v>0</v>
      </c>
      <c r="J51" s="105"/>
    </row>
    <row r="52" spans="2:10" s="96" customFormat="1" ht="12.75" hidden="1" customHeight="1" x14ac:dyDescent="0.2">
      <c r="B52" s="101" t="s">
        <v>156</v>
      </c>
      <c r="C52" s="109" t="s">
        <v>157</v>
      </c>
      <c r="D52" s="98">
        <v>1050</v>
      </c>
      <c r="E52" s="110">
        <v>1050</v>
      </c>
      <c r="F52" s="98">
        <v>0</v>
      </c>
      <c r="G52" s="110">
        <v>0</v>
      </c>
      <c r="H52" s="98">
        <f t="shared" si="3"/>
        <v>0</v>
      </c>
      <c r="I52" s="44">
        <f t="shared" si="2"/>
        <v>0</v>
      </c>
      <c r="J52" s="105"/>
    </row>
    <row r="53" spans="2:10" s="47" customFormat="1" ht="12.75" hidden="1" customHeight="1" x14ac:dyDescent="0.2">
      <c r="B53" s="101" t="s">
        <v>158</v>
      </c>
      <c r="C53" s="109" t="s">
        <v>159</v>
      </c>
      <c r="D53" s="98">
        <v>306000</v>
      </c>
      <c r="E53" s="110">
        <v>303744.42</v>
      </c>
      <c r="F53" s="98">
        <v>0</v>
      </c>
      <c r="G53" s="110">
        <v>0</v>
      </c>
      <c r="H53" s="98">
        <f t="shared" si="3"/>
        <v>0</v>
      </c>
      <c r="I53" s="44">
        <f t="shared" si="2"/>
        <v>0</v>
      </c>
      <c r="J53" s="105"/>
    </row>
    <row r="54" spans="2:10" s="47" customFormat="1" ht="25.5" hidden="1" customHeight="1" x14ac:dyDescent="0.2">
      <c r="B54" s="101" t="s">
        <v>160</v>
      </c>
      <c r="C54" s="109" t="s">
        <v>161</v>
      </c>
      <c r="D54" s="98">
        <v>215540</v>
      </c>
      <c r="E54" s="110">
        <v>215540.02</v>
      </c>
      <c r="F54" s="98">
        <v>0</v>
      </c>
      <c r="G54" s="110">
        <v>0</v>
      </c>
      <c r="H54" s="98">
        <f t="shared" si="3"/>
        <v>0</v>
      </c>
      <c r="I54" s="44">
        <f t="shared" si="2"/>
        <v>0</v>
      </c>
      <c r="J54" s="105"/>
    </row>
    <row r="55" spans="2:10" s="47" customFormat="1" ht="12.75" hidden="1" customHeight="1" x14ac:dyDescent="0.2">
      <c r="B55" s="101" t="s">
        <v>162</v>
      </c>
      <c r="C55" s="109" t="s">
        <v>163</v>
      </c>
      <c r="D55" s="98">
        <v>600000</v>
      </c>
      <c r="E55" s="110">
        <v>601056.03</v>
      </c>
      <c r="F55" s="98">
        <v>0</v>
      </c>
      <c r="G55" s="110">
        <v>0</v>
      </c>
      <c r="H55" s="98">
        <f t="shared" si="3"/>
        <v>0</v>
      </c>
      <c r="I55" s="44">
        <f t="shared" si="2"/>
        <v>0</v>
      </c>
      <c r="J55" s="105"/>
    </row>
    <row r="56" spans="2:10" s="47" customFormat="1" ht="25.5" hidden="1" customHeight="1" x14ac:dyDescent="0.2">
      <c r="B56" s="101" t="s">
        <v>164</v>
      </c>
      <c r="C56" s="109" t="s">
        <v>165</v>
      </c>
      <c r="D56" s="98">
        <v>280000</v>
      </c>
      <c r="E56" s="110">
        <v>279999.98</v>
      </c>
      <c r="F56" s="98">
        <v>0</v>
      </c>
      <c r="G56" s="110">
        <v>0</v>
      </c>
      <c r="H56" s="98">
        <f t="shared" si="3"/>
        <v>0</v>
      </c>
      <c r="I56" s="44">
        <f t="shared" si="2"/>
        <v>0</v>
      </c>
      <c r="J56" s="105"/>
    </row>
    <row r="57" spans="2:10" s="47" customFormat="1" ht="12.75" hidden="1" customHeight="1" x14ac:dyDescent="0.2">
      <c r="B57" s="101" t="s">
        <v>166</v>
      </c>
      <c r="C57" s="109" t="s">
        <v>167</v>
      </c>
      <c r="D57" s="98">
        <v>160000</v>
      </c>
      <c r="E57" s="110">
        <v>160000</v>
      </c>
      <c r="F57" s="98">
        <v>0</v>
      </c>
      <c r="G57" s="110">
        <v>0</v>
      </c>
      <c r="H57" s="98">
        <f t="shared" si="3"/>
        <v>0</v>
      </c>
      <c r="I57" s="44">
        <f t="shared" si="2"/>
        <v>0</v>
      </c>
      <c r="J57" s="105"/>
    </row>
    <row r="58" spans="2:10" s="47" customFormat="1" ht="25.5" hidden="1" customHeight="1" x14ac:dyDescent="0.2">
      <c r="B58" s="101" t="s">
        <v>168</v>
      </c>
      <c r="C58" s="109" t="s">
        <v>169</v>
      </c>
      <c r="D58" s="98">
        <v>0</v>
      </c>
      <c r="E58" s="110">
        <v>0</v>
      </c>
      <c r="F58" s="98">
        <v>0</v>
      </c>
      <c r="G58" s="110">
        <v>0</v>
      </c>
      <c r="H58" s="98">
        <f t="shared" si="3"/>
        <v>0</v>
      </c>
      <c r="I58" s="44">
        <f t="shared" si="2"/>
        <v>0</v>
      </c>
      <c r="J58" s="105"/>
    </row>
    <row r="59" spans="2:10" s="47" customFormat="1" ht="12.75" hidden="1" customHeight="1" x14ac:dyDescent="0.2">
      <c r="B59" s="101" t="s">
        <v>170</v>
      </c>
      <c r="C59" s="109" t="s">
        <v>171</v>
      </c>
      <c r="D59" s="98">
        <v>1106089</v>
      </c>
      <c r="E59" s="110">
        <v>1107927.3600000001</v>
      </c>
      <c r="F59" s="98">
        <v>0</v>
      </c>
      <c r="G59" s="110">
        <v>0</v>
      </c>
      <c r="H59" s="98">
        <f t="shared" si="3"/>
        <v>0</v>
      </c>
      <c r="I59" s="44">
        <f t="shared" si="2"/>
        <v>0</v>
      </c>
      <c r="J59" s="105"/>
    </row>
    <row r="60" spans="2:10" s="47" customFormat="1" ht="12.75" hidden="1" customHeight="1" x14ac:dyDescent="0.2">
      <c r="B60" s="101" t="s">
        <v>172</v>
      </c>
      <c r="C60" s="109" t="s">
        <v>173</v>
      </c>
      <c r="D60" s="98">
        <v>287354</v>
      </c>
      <c r="E60" s="110">
        <v>287354.71999999997</v>
      </c>
      <c r="F60" s="98">
        <v>0</v>
      </c>
      <c r="G60" s="110">
        <v>0</v>
      </c>
      <c r="H60" s="98">
        <f t="shared" si="3"/>
        <v>0</v>
      </c>
      <c r="I60" s="44">
        <f t="shared" si="2"/>
        <v>0</v>
      </c>
      <c r="J60" s="105"/>
    </row>
    <row r="61" spans="2:10" s="47" customFormat="1" ht="25.5" x14ac:dyDescent="0.2">
      <c r="B61" s="101" t="s">
        <v>174</v>
      </c>
      <c r="C61" s="109" t="s">
        <v>175</v>
      </c>
      <c r="D61" s="98">
        <v>86461315</v>
      </c>
      <c r="E61" s="110">
        <v>84107216.75</v>
      </c>
      <c r="F61" s="98">
        <v>11151636</v>
      </c>
      <c r="G61" s="110">
        <v>7632383.5800000001</v>
      </c>
      <c r="H61" s="98">
        <f t="shared" si="3"/>
        <v>3519252.42</v>
      </c>
      <c r="I61" s="44">
        <f t="shared" si="2"/>
        <v>11151636</v>
      </c>
      <c r="J61" s="105"/>
    </row>
    <row r="62" spans="2:10" s="47" customFormat="1" ht="12.75" hidden="1" customHeight="1" x14ac:dyDescent="0.2">
      <c r="B62" s="101" t="s">
        <v>176</v>
      </c>
      <c r="C62" s="109" t="s">
        <v>177</v>
      </c>
      <c r="D62" s="98">
        <v>-270000</v>
      </c>
      <c r="E62" s="110">
        <v>-270000</v>
      </c>
      <c r="F62" s="98">
        <v>0</v>
      </c>
      <c r="G62" s="110">
        <v>0</v>
      </c>
      <c r="H62" s="98">
        <f t="shared" si="3"/>
        <v>0</v>
      </c>
      <c r="I62" s="44"/>
      <c r="J62" s="105"/>
    </row>
    <row r="63" spans="2:10" s="47" customFormat="1" ht="12.75" hidden="1" customHeight="1" x14ac:dyDescent="0.2">
      <c r="B63" s="101" t="s">
        <v>178</v>
      </c>
      <c r="C63" s="109" t="s">
        <v>179</v>
      </c>
      <c r="D63" s="98">
        <v>-162000</v>
      </c>
      <c r="E63" s="110">
        <v>-162000</v>
      </c>
      <c r="F63" s="98">
        <v>0</v>
      </c>
      <c r="G63" s="110">
        <v>0</v>
      </c>
      <c r="H63" s="98">
        <f t="shared" si="3"/>
        <v>0</v>
      </c>
      <c r="I63" s="44"/>
      <c r="J63" s="105"/>
    </row>
    <row r="64" spans="2:10" s="47" customFormat="1" ht="12.75" hidden="1" customHeight="1" x14ac:dyDescent="0.2">
      <c r="B64" s="100" t="s">
        <v>180</v>
      </c>
      <c r="C64" s="109" t="s">
        <v>181</v>
      </c>
      <c r="D64" s="98">
        <v>2638536</v>
      </c>
      <c r="E64" s="110">
        <v>2600224.96</v>
      </c>
      <c r="F64" s="98">
        <v>0</v>
      </c>
      <c r="G64" s="110">
        <v>0</v>
      </c>
      <c r="H64" s="98">
        <f t="shared" si="3"/>
        <v>0</v>
      </c>
      <c r="I64" s="44"/>
      <c r="J64" s="105"/>
    </row>
    <row r="65" spans="2:10" s="47" customFormat="1" ht="12.75" hidden="1" customHeight="1" x14ac:dyDescent="0.2">
      <c r="B65" s="100" t="s">
        <v>182</v>
      </c>
      <c r="C65" s="109" t="s">
        <v>183</v>
      </c>
      <c r="D65" s="98">
        <v>2000000</v>
      </c>
      <c r="E65" s="110">
        <v>1999928.33</v>
      </c>
      <c r="F65" s="98">
        <v>0</v>
      </c>
      <c r="G65" s="110">
        <v>0</v>
      </c>
      <c r="H65" s="98">
        <f t="shared" si="3"/>
        <v>0</v>
      </c>
      <c r="I65" s="44"/>
      <c r="J65" s="105"/>
    </row>
    <row r="66" spans="2:10" s="47" customFormat="1" ht="12.75" x14ac:dyDescent="0.2">
      <c r="B66" s="100" t="s">
        <v>184</v>
      </c>
      <c r="C66" s="109" t="s">
        <v>185</v>
      </c>
      <c r="D66" s="98">
        <v>2372937</v>
      </c>
      <c r="E66" s="110">
        <v>1911088.11</v>
      </c>
      <c r="F66" s="98">
        <v>1337</v>
      </c>
      <c r="G66" s="110">
        <v>0</v>
      </c>
      <c r="H66" s="98">
        <f t="shared" si="3"/>
        <v>1337</v>
      </c>
      <c r="I66" s="44">
        <f>H66</f>
        <v>1337</v>
      </c>
      <c r="J66" s="219" t="s">
        <v>1269</v>
      </c>
    </row>
    <row r="67" spans="2:10" s="187" customFormat="1" ht="12.75" x14ac:dyDescent="0.2">
      <c r="B67" s="215" t="s">
        <v>1254</v>
      </c>
      <c r="C67" s="216" t="s">
        <v>1255</v>
      </c>
      <c r="D67" s="213"/>
      <c r="E67" s="217"/>
      <c r="F67" s="213">
        <v>95000</v>
      </c>
      <c r="G67" s="217">
        <v>0</v>
      </c>
      <c r="H67" s="213">
        <v>95000</v>
      </c>
      <c r="I67" s="213">
        <f>H67</f>
        <v>95000</v>
      </c>
      <c r="J67" s="213" t="s">
        <v>1256</v>
      </c>
    </row>
    <row r="68" spans="2:10" s="187" customFormat="1" ht="12.75" x14ac:dyDescent="0.2">
      <c r="B68" s="214" t="s">
        <v>1257</v>
      </c>
      <c r="C68" s="216" t="s">
        <v>1258</v>
      </c>
      <c r="D68" s="213"/>
      <c r="E68" s="217"/>
      <c r="F68" s="213">
        <v>100000</v>
      </c>
      <c r="G68" s="217">
        <v>0</v>
      </c>
      <c r="H68" s="213">
        <v>100000</v>
      </c>
      <c r="I68" s="213">
        <f>H68</f>
        <v>100000</v>
      </c>
      <c r="J68" s="213" t="s">
        <v>1256</v>
      </c>
    </row>
    <row r="69" spans="2:10" s="187" customFormat="1" ht="12.75" x14ac:dyDescent="0.2">
      <c r="B69" s="214" t="s">
        <v>1259</v>
      </c>
      <c r="C69" s="216" t="s">
        <v>1260</v>
      </c>
      <c r="D69" s="213"/>
      <c r="E69" s="217"/>
      <c r="F69" s="213">
        <v>79925</v>
      </c>
      <c r="G69" s="217">
        <v>9991</v>
      </c>
      <c r="H69" s="213">
        <v>69934</v>
      </c>
      <c r="I69" s="213">
        <f>G69+H69</f>
        <v>79925</v>
      </c>
      <c r="J69" s="213" t="s">
        <v>1261</v>
      </c>
    </row>
    <row r="70" spans="2:10" s="187" customFormat="1" ht="12.75" x14ac:dyDescent="0.2">
      <c r="B70" s="214" t="s">
        <v>1262</v>
      </c>
      <c r="C70" s="216" t="s">
        <v>1263</v>
      </c>
      <c r="D70" s="213"/>
      <c r="E70" s="217"/>
      <c r="F70" s="213">
        <v>16641</v>
      </c>
      <c r="G70" s="217">
        <v>0</v>
      </c>
      <c r="H70" s="213">
        <v>16641</v>
      </c>
      <c r="I70" s="213">
        <v>0</v>
      </c>
      <c r="J70" s="213" t="s">
        <v>1261</v>
      </c>
    </row>
    <row r="71" spans="2:10" s="187" customFormat="1" ht="12.75" x14ac:dyDescent="0.2">
      <c r="B71" s="214" t="s">
        <v>1264</v>
      </c>
      <c r="C71" s="216" t="s">
        <v>1265</v>
      </c>
      <c r="D71" s="213"/>
      <c r="E71" s="217"/>
      <c r="F71" s="213">
        <v>149000</v>
      </c>
      <c r="G71" s="217">
        <v>0</v>
      </c>
      <c r="H71" s="213">
        <v>149000</v>
      </c>
      <c r="I71" s="213">
        <v>149000</v>
      </c>
      <c r="J71" s="213" t="s">
        <v>1266</v>
      </c>
    </row>
    <row r="72" spans="2:10" s="187" customFormat="1" ht="25.5" x14ac:dyDescent="0.2">
      <c r="B72" s="214" t="s">
        <v>1267</v>
      </c>
      <c r="C72" s="216" t="s">
        <v>1268</v>
      </c>
      <c r="D72" s="213"/>
      <c r="E72" s="217"/>
      <c r="F72" s="213">
        <v>214000</v>
      </c>
      <c r="G72" s="217">
        <v>214000</v>
      </c>
      <c r="H72" s="213">
        <v>0</v>
      </c>
      <c r="I72" s="213">
        <v>0</v>
      </c>
      <c r="J72" s="213" t="s">
        <v>1261</v>
      </c>
    </row>
    <row r="73" spans="2:10" s="218" customFormat="1" ht="25.5" x14ac:dyDescent="0.2">
      <c r="B73" s="100" t="s">
        <v>1130</v>
      </c>
      <c r="C73" s="109" t="s">
        <v>1131</v>
      </c>
      <c r="D73" s="98">
        <v>2293160</v>
      </c>
      <c r="E73" s="110">
        <v>530482.64</v>
      </c>
      <c r="F73" s="98">
        <v>733900</v>
      </c>
      <c r="G73" s="110">
        <v>0</v>
      </c>
      <c r="H73" s="98">
        <f>SUM(F73-G73)</f>
        <v>733900</v>
      </c>
      <c r="I73" s="220">
        <f>H73</f>
        <v>733900</v>
      </c>
      <c r="J73" s="228" t="s">
        <v>1318</v>
      </c>
    </row>
    <row r="74" spans="2:10" s="218" customFormat="1" ht="12.75" x14ac:dyDescent="0.2">
      <c r="B74" s="223" t="s">
        <v>1270</v>
      </c>
      <c r="C74" s="221" t="s">
        <v>1271</v>
      </c>
      <c r="D74" s="222"/>
      <c r="E74" s="224"/>
      <c r="F74" s="222">
        <v>9800</v>
      </c>
      <c r="G74" s="224">
        <v>0</v>
      </c>
      <c r="H74" s="222">
        <v>9800</v>
      </c>
      <c r="I74" s="222">
        <f>H74</f>
        <v>9800</v>
      </c>
      <c r="J74" s="222" t="s">
        <v>1261</v>
      </c>
    </row>
    <row r="75" spans="2:10" s="218" customFormat="1" ht="12.75" x14ac:dyDescent="0.2">
      <c r="B75" s="223" t="s">
        <v>1272</v>
      </c>
      <c r="C75" s="221" t="s">
        <v>1273</v>
      </c>
      <c r="D75" s="222"/>
      <c r="E75" s="224"/>
      <c r="F75" s="222">
        <v>91200</v>
      </c>
      <c r="G75" s="224">
        <v>65621</v>
      </c>
      <c r="H75" s="222">
        <v>25579</v>
      </c>
      <c r="I75" s="222">
        <f>G75</f>
        <v>65621</v>
      </c>
      <c r="J75" s="222" t="s">
        <v>1261</v>
      </c>
    </row>
    <row r="76" spans="2:10" s="218" customFormat="1" ht="12.75" x14ac:dyDescent="0.2">
      <c r="B76" s="223" t="s">
        <v>1274</v>
      </c>
      <c r="C76" s="221" t="s">
        <v>1275</v>
      </c>
      <c r="D76" s="222"/>
      <c r="E76" s="224"/>
      <c r="F76" s="222">
        <v>84800</v>
      </c>
      <c r="G76" s="224">
        <v>75946.880000000005</v>
      </c>
      <c r="H76" s="222">
        <v>8853.1199999999953</v>
      </c>
      <c r="I76" s="222">
        <f>G76</f>
        <v>75946.880000000005</v>
      </c>
      <c r="J76" s="222" t="s">
        <v>1261</v>
      </c>
    </row>
    <row r="77" spans="2:10" s="218" customFormat="1" ht="12.75" x14ac:dyDescent="0.2">
      <c r="B77" s="223" t="s">
        <v>1276</v>
      </c>
      <c r="C77" s="221" t="s">
        <v>1277</v>
      </c>
      <c r="D77" s="222"/>
      <c r="E77" s="224"/>
      <c r="F77" s="222">
        <v>48900</v>
      </c>
      <c r="G77" s="224">
        <v>48900</v>
      </c>
      <c r="H77" s="222">
        <v>0</v>
      </c>
      <c r="I77" s="222">
        <v>0</v>
      </c>
      <c r="J77" s="222" t="s">
        <v>1261</v>
      </c>
    </row>
    <row r="78" spans="2:10" s="218" customFormat="1" ht="12.75" x14ac:dyDescent="0.2">
      <c r="B78" s="223" t="s">
        <v>1278</v>
      </c>
      <c r="C78" s="221" t="s">
        <v>1279</v>
      </c>
      <c r="D78" s="222"/>
      <c r="E78" s="224"/>
      <c r="F78" s="222">
        <v>79360</v>
      </c>
      <c r="G78" s="224">
        <v>0</v>
      </c>
      <c r="H78" s="222">
        <v>79360</v>
      </c>
      <c r="I78" s="222">
        <f>H78</f>
        <v>79360</v>
      </c>
      <c r="J78" s="222" t="s">
        <v>1256</v>
      </c>
    </row>
    <row r="79" spans="2:10" s="218" customFormat="1" ht="12.75" x14ac:dyDescent="0.2">
      <c r="B79" s="223" t="s">
        <v>1280</v>
      </c>
      <c r="C79" s="221" t="s">
        <v>1281</v>
      </c>
      <c r="D79" s="222"/>
      <c r="E79" s="224"/>
      <c r="F79" s="222">
        <v>100000</v>
      </c>
      <c r="G79" s="224">
        <v>100000</v>
      </c>
      <c r="H79" s="222">
        <v>0</v>
      </c>
      <c r="I79" s="222">
        <v>0</v>
      </c>
      <c r="J79" s="222" t="s">
        <v>1261</v>
      </c>
    </row>
    <row r="80" spans="2:10" s="218" customFormat="1" ht="12.75" x14ac:dyDescent="0.2">
      <c r="B80" s="223" t="s">
        <v>1282</v>
      </c>
      <c r="C80" s="221" t="s">
        <v>1283</v>
      </c>
      <c r="D80" s="222"/>
      <c r="E80" s="224"/>
      <c r="F80" s="222">
        <v>47400</v>
      </c>
      <c r="G80" s="224">
        <v>0</v>
      </c>
      <c r="H80" s="222">
        <v>47400</v>
      </c>
      <c r="I80" s="222">
        <f>H80</f>
        <v>47400</v>
      </c>
      <c r="J80" s="222" t="s">
        <v>1256</v>
      </c>
    </row>
    <row r="81" spans="2:10" s="218" customFormat="1" ht="12.75" x14ac:dyDescent="0.2">
      <c r="B81" s="223" t="s">
        <v>1284</v>
      </c>
      <c r="C81" s="221" t="s">
        <v>1285</v>
      </c>
      <c r="D81" s="222"/>
      <c r="E81" s="224"/>
      <c r="F81" s="222">
        <v>214000</v>
      </c>
      <c r="G81" s="224">
        <v>0</v>
      </c>
      <c r="H81" s="222">
        <v>214000</v>
      </c>
      <c r="I81" s="222">
        <v>0</v>
      </c>
      <c r="J81" s="222" t="s">
        <v>1286</v>
      </c>
    </row>
    <row r="82" spans="2:10" s="218" customFormat="1" ht="12.75" x14ac:dyDescent="0.2">
      <c r="B82" s="223" t="s">
        <v>1287</v>
      </c>
      <c r="C82" s="221" t="s">
        <v>1288</v>
      </c>
      <c r="D82" s="222"/>
      <c r="E82" s="224"/>
      <c r="F82" s="222">
        <v>50000</v>
      </c>
      <c r="G82" s="222">
        <v>0</v>
      </c>
      <c r="H82" s="222">
        <v>50000</v>
      </c>
      <c r="I82" s="222">
        <f>H82</f>
        <v>50000</v>
      </c>
      <c r="J82" s="222" t="s">
        <v>1261</v>
      </c>
    </row>
    <row r="83" spans="2:10" s="218" customFormat="1" ht="12.75" x14ac:dyDescent="0.2">
      <c r="B83" s="223" t="s">
        <v>1289</v>
      </c>
      <c r="C83" s="221" t="s">
        <v>1290</v>
      </c>
      <c r="D83" s="222"/>
      <c r="E83" s="224"/>
      <c r="F83" s="222">
        <v>125000</v>
      </c>
      <c r="G83" s="224">
        <v>0</v>
      </c>
      <c r="H83" s="222">
        <v>125000</v>
      </c>
      <c r="I83" s="222">
        <f>H83</f>
        <v>125000</v>
      </c>
      <c r="J83" s="222" t="s">
        <v>1261</v>
      </c>
    </row>
    <row r="84" spans="2:10" s="218" customFormat="1" ht="12.75" x14ac:dyDescent="0.2">
      <c r="B84" s="223" t="s">
        <v>1291</v>
      </c>
      <c r="C84" s="221" t="s">
        <v>1292</v>
      </c>
      <c r="D84" s="222"/>
      <c r="E84" s="224"/>
      <c r="F84" s="222">
        <v>100000</v>
      </c>
      <c r="G84" s="224">
        <v>27765</v>
      </c>
      <c r="H84" s="222">
        <v>72235</v>
      </c>
      <c r="I84" s="222">
        <f>H84+G84</f>
        <v>100000</v>
      </c>
      <c r="J84" s="222" t="s">
        <v>1293</v>
      </c>
    </row>
    <row r="85" spans="2:10" s="218" customFormat="1" ht="12.75" x14ac:dyDescent="0.2">
      <c r="B85" s="223" t="s">
        <v>1294</v>
      </c>
      <c r="C85" s="221" t="s">
        <v>1295</v>
      </c>
      <c r="D85" s="222"/>
      <c r="E85" s="224"/>
      <c r="F85" s="222">
        <v>35000</v>
      </c>
      <c r="G85" s="224">
        <v>33462</v>
      </c>
      <c r="H85" s="222">
        <v>1538</v>
      </c>
      <c r="I85" s="222">
        <f>G85</f>
        <v>33462</v>
      </c>
      <c r="J85" s="222" t="s">
        <v>1261</v>
      </c>
    </row>
    <row r="86" spans="2:10" s="218" customFormat="1" ht="12.75" x14ac:dyDescent="0.2">
      <c r="B86" s="223" t="s">
        <v>1296</v>
      </c>
      <c r="C86" s="221" t="s">
        <v>1297</v>
      </c>
      <c r="D86" s="222"/>
      <c r="E86" s="224"/>
      <c r="F86" s="222">
        <v>110800</v>
      </c>
      <c r="G86" s="224">
        <v>102395.37</v>
      </c>
      <c r="H86" s="222">
        <v>8404.6300000000047</v>
      </c>
      <c r="I86" s="222">
        <f>G86</f>
        <v>102395.37</v>
      </c>
      <c r="J86" s="222" t="s">
        <v>1261</v>
      </c>
    </row>
    <row r="87" spans="2:10" s="218" customFormat="1" ht="25.5" x14ac:dyDescent="0.2">
      <c r="B87" s="223" t="s">
        <v>1298</v>
      </c>
      <c r="C87" s="221" t="s">
        <v>1299</v>
      </c>
      <c r="D87" s="222"/>
      <c r="E87" s="224"/>
      <c r="F87" s="222">
        <v>135000</v>
      </c>
      <c r="G87" s="224">
        <v>121967</v>
      </c>
      <c r="H87" s="222">
        <v>13033</v>
      </c>
      <c r="I87" s="222">
        <f>G87+H87</f>
        <v>135000</v>
      </c>
      <c r="J87" s="225" t="s">
        <v>1300</v>
      </c>
    </row>
    <row r="88" spans="2:10" s="218" customFormat="1" ht="12.75" x14ac:dyDescent="0.2">
      <c r="B88" s="223" t="s">
        <v>1301</v>
      </c>
      <c r="C88" s="221" t="s">
        <v>1302</v>
      </c>
      <c r="D88" s="222"/>
      <c r="E88" s="224"/>
      <c r="F88" s="222">
        <v>700000</v>
      </c>
      <c r="G88" s="224">
        <v>0</v>
      </c>
      <c r="H88" s="222">
        <v>700000</v>
      </c>
      <c r="I88" s="222">
        <f>H88</f>
        <v>700000</v>
      </c>
      <c r="J88" s="222" t="s">
        <v>1293</v>
      </c>
    </row>
    <row r="89" spans="2:10" s="218" customFormat="1" ht="12.75" x14ac:dyDescent="0.2">
      <c r="B89" s="223" t="s">
        <v>1303</v>
      </c>
      <c r="C89" s="221" t="s">
        <v>1304</v>
      </c>
      <c r="D89" s="222"/>
      <c r="E89" s="224"/>
      <c r="F89" s="222">
        <v>110000</v>
      </c>
      <c r="G89" s="224">
        <v>97686</v>
      </c>
      <c r="H89" s="222">
        <v>12314</v>
      </c>
      <c r="I89" s="222">
        <f>G89</f>
        <v>97686</v>
      </c>
      <c r="J89" s="222" t="s">
        <v>1261</v>
      </c>
    </row>
    <row r="90" spans="2:10" s="218" customFormat="1" ht="12.75" x14ac:dyDescent="0.2">
      <c r="B90" s="223" t="s">
        <v>1305</v>
      </c>
      <c r="C90" s="221" t="s">
        <v>1306</v>
      </c>
      <c r="D90" s="222"/>
      <c r="E90" s="224"/>
      <c r="F90" s="222">
        <v>35000</v>
      </c>
      <c r="G90" s="224">
        <v>0</v>
      </c>
      <c r="H90" s="222">
        <v>35000</v>
      </c>
      <c r="I90" s="222">
        <f>H90</f>
        <v>35000</v>
      </c>
      <c r="J90" s="222" t="s">
        <v>1261</v>
      </c>
    </row>
    <row r="91" spans="2:10" s="218" customFormat="1" ht="12.75" x14ac:dyDescent="0.2">
      <c r="B91" s="223" t="s">
        <v>1307</v>
      </c>
      <c r="C91" s="221" t="s">
        <v>1308</v>
      </c>
      <c r="D91" s="222"/>
      <c r="E91" s="224"/>
      <c r="F91" s="222">
        <v>100000</v>
      </c>
      <c r="G91" s="224">
        <v>0</v>
      </c>
      <c r="H91" s="222">
        <v>100000</v>
      </c>
      <c r="I91" s="222">
        <f t="shared" ref="I91:I94" si="4">H91</f>
        <v>100000</v>
      </c>
      <c r="J91" s="222" t="s">
        <v>1261</v>
      </c>
    </row>
    <row r="92" spans="2:10" s="218" customFormat="1" ht="12.75" x14ac:dyDescent="0.2">
      <c r="B92" s="223" t="s">
        <v>1309</v>
      </c>
      <c r="C92" s="221" t="s">
        <v>1310</v>
      </c>
      <c r="D92" s="222"/>
      <c r="E92" s="224"/>
      <c r="F92" s="222">
        <v>48000</v>
      </c>
      <c r="G92" s="224">
        <v>0</v>
      </c>
      <c r="H92" s="222">
        <v>48000</v>
      </c>
      <c r="I92" s="222">
        <f t="shared" si="4"/>
        <v>48000</v>
      </c>
      <c r="J92" s="222" t="s">
        <v>1261</v>
      </c>
    </row>
    <row r="93" spans="2:10" s="218" customFormat="1" ht="12.75" x14ac:dyDescent="0.2">
      <c r="B93" s="223" t="s">
        <v>1311</v>
      </c>
      <c r="C93" s="221" t="s">
        <v>1312</v>
      </c>
      <c r="D93" s="222"/>
      <c r="E93" s="224"/>
      <c r="F93" s="222">
        <v>84400</v>
      </c>
      <c r="G93" s="224">
        <v>89297</v>
      </c>
      <c r="H93" s="222">
        <v>-4897</v>
      </c>
      <c r="I93" s="222">
        <f t="shared" si="4"/>
        <v>-4897</v>
      </c>
      <c r="J93" s="222" t="s">
        <v>1261</v>
      </c>
    </row>
    <row r="94" spans="2:10" s="218" customFormat="1" ht="12.75" x14ac:dyDescent="0.2">
      <c r="B94" s="223" t="s">
        <v>1313</v>
      </c>
      <c r="C94" s="221" t="s">
        <v>1314</v>
      </c>
      <c r="D94" s="222"/>
      <c r="E94" s="224"/>
      <c r="F94" s="222">
        <v>60470</v>
      </c>
      <c r="G94" s="224">
        <v>0</v>
      </c>
      <c r="H94" s="222">
        <v>60470</v>
      </c>
      <c r="I94" s="222">
        <f t="shared" si="4"/>
        <v>60470</v>
      </c>
      <c r="J94" s="222" t="s">
        <v>1315</v>
      </c>
    </row>
    <row r="95" spans="2:10" s="95" customFormat="1" ht="12.75" x14ac:dyDescent="0.2">
      <c r="B95" s="100" t="s">
        <v>1132</v>
      </c>
      <c r="C95" s="109" t="s">
        <v>1133</v>
      </c>
      <c r="D95" s="98">
        <v>500000</v>
      </c>
      <c r="E95" s="110">
        <v>0</v>
      </c>
      <c r="F95" s="98">
        <v>500000</v>
      </c>
      <c r="G95" s="110">
        <v>0</v>
      </c>
      <c r="H95" s="98">
        <f t="shared" si="3"/>
        <v>500000</v>
      </c>
      <c r="I95" s="44">
        <f>H95</f>
        <v>500000</v>
      </c>
      <c r="J95" s="226" t="s">
        <v>1316</v>
      </c>
    </row>
    <row r="96" spans="2:10" ht="12.75" x14ac:dyDescent="0.2">
      <c r="B96" s="100" t="s">
        <v>1134</v>
      </c>
      <c r="C96" s="109" t="s">
        <v>1135</v>
      </c>
      <c r="D96" s="98">
        <v>3997960</v>
      </c>
      <c r="E96" s="110">
        <v>356019.66</v>
      </c>
      <c r="F96" s="98">
        <v>3997960</v>
      </c>
      <c r="G96" s="110">
        <v>356019.66</v>
      </c>
      <c r="H96" s="98">
        <f t="shared" si="3"/>
        <v>3641940.34</v>
      </c>
      <c r="I96" s="44">
        <f>G96+H96</f>
        <v>3997960</v>
      </c>
      <c r="J96" s="226" t="s">
        <v>1256</v>
      </c>
    </row>
    <row r="97" spans="2:10" ht="12.75" hidden="1" customHeight="1" x14ac:dyDescent="0.2">
      <c r="B97" s="100" t="s">
        <v>641</v>
      </c>
      <c r="C97" s="109" t="s">
        <v>75</v>
      </c>
      <c r="D97" s="98">
        <v>618416</v>
      </c>
      <c r="E97" s="110">
        <v>618778.31999999995</v>
      </c>
      <c r="F97" s="98">
        <v>0</v>
      </c>
      <c r="G97" s="110">
        <v>0</v>
      </c>
      <c r="H97" s="98">
        <f t="shared" si="3"/>
        <v>0</v>
      </c>
      <c r="I97" s="44"/>
      <c r="J97" s="226"/>
    </row>
    <row r="98" spans="2:10" ht="12.75" hidden="1" customHeight="1" x14ac:dyDescent="0.2">
      <c r="B98" s="101" t="s">
        <v>186</v>
      </c>
      <c r="C98" s="109" t="s">
        <v>187</v>
      </c>
      <c r="D98" s="98">
        <v>45000</v>
      </c>
      <c r="E98" s="110">
        <v>45000</v>
      </c>
      <c r="F98" s="98">
        <v>0</v>
      </c>
      <c r="G98" s="110">
        <v>0</v>
      </c>
      <c r="H98" s="98">
        <f t="shared" si="3"/>
        <v>0</v>
      </c>
      <c r="I98" s="44"/>
      <c r="J98" s="226"/>
    </row>
    <row r="99" spans="2:10" ht="12.75" hidden="1" customHeight="1" x14ac:dyDescent="0.2">
      <c r="B99" s="100" t="s">
        <v>188</v>
      </c>
      <c r="C99" s="109" t="s">
        <v>189</v>
      </c>
      <c r="D99" s="98">
        <v>580826</v>
      </c>
      <c r="E99" s="110">
        <v>580826.06999999995</v>
      </c>
      <c r="F99" s="98">
        <v>0</v>
      </c>
      <c r="G99" s="110">
        <v>0</v>
      </c>
      <c r="H99" s="98">
        <f t="shared" si="3"/>
        <v>0</v>
      </c>
      <c r="I99" s="44"/>
      <c r="J99" s="226"/>
    </row>
    <row r="100" spans="2:10" ht="12.75" hidden="1" customHeight="1" x14ac:dyDescent="0.2">
      <c r="B100" s="101" t="s">
        <v>190</v>
      </c>
      <c r="C100" s="109" t="s">
        <v>191</v>
      </c>
      <c r="D100" s="98">
        <v>0</v>
      </c>
      <c r="E100" s="110">
        <v>0</v>
      </c>
      <c r="F100" s="98">
        <v>0</v>
      </c>
      <c r="G100" s="110">
        <v>0</v>
      </c>
      <c r="H100" s="98">
        <f t="shared" si="3"/>
        <v>0</v>
      </c>
      <c r="I100" s="44"/>
      <c r="J100" s="226"/>
    </row>
    <row r="101" spans="2:10" ht="12.75" hidden="1" customHeight="1" x14ac:dyDescent="0.2">
      <c r="B101" s="101" t="s">
        <v>192</v>
      </c>
      <c r="C101" s="109" t="s">
        <v>193</v>
      </c>
      <c r="D101" s="98">
        <v>50000</v>
      </c>
      <c r="E101" s="110">
        <v>50000</v>
      </c>
      <c r="F101" s="98">
        <v>0</v>
      </c>
      <c r="G101" s="110">
        <v>0</v>
      </c>
      <c r="H101" s="98">
        <f t="shared" si="3"/>
        <v>0</v>
      </c>
      <c r="I101" s="44"/>
      <c r="J101" s="226"/>
    </row>
    <row r="102" spans="2:10" ht="12.75" hidden="1" customHeight="1" x14ac:dyDescent="0.2">
      <c r="B102" s="101" t="s">
        <v>194</v>
      </c>
      <c r="C102" s="109" t="s">
        <v>195</v>
      </c>
      <c r="D102" s="98">
        <v>26000</v>
      </c>
      <c r="E102" s="110">
        <v>26000</v>
      </c>
      <c r="F102" s="98">
        <v>0</v>
      </c>
      <c r="G102" s="110">
        <v>0</v>
      </c>
      <c r="H102" s="98">
        <f t="shared" si="3"/>
        <v>0</v>
      </c>
      <c r="I102" s="44"/>
      <c r="J102" s="226"/>
    </row>
    <row r="103" spans="2:10" ht="25.5" hidden="1" customHeight="1" x14ac:dyDescent="0.2">
      <c r="B103" s="101" t="s">
        <v>196</v>
      </c>
      <c r="C103" s="109" t="s">
        <v>197</v>
      </c>
      <c r="D103" s="98">
        <v>92069</v>
      </c>
      <c r="E103" s="110">
        <v>92069.2</v>
      </c>
      <c r="F103" s="98">
        <v>0</v>
      </c>
      <c r="G103" s="110">
        <v>0</v>
      </c>
      <c r="H103" s="98">
        <f t="shared" si="3"/>
        <v>0</v>
      </c>
      <c r="I103" s="44"/>
      <c r="J103" s="226"/>
    </row>
    <row r="104" spans="2:10" ht="12.75" hidden="1" customHeight="1" x14ac:dyDescent="0.2">
      <c r="B104" s="101" t="s">
        <v>198</v>
      </c>
      <c r="C104" s="109" t="s">
        <v>199</v>
      </c>
      <c r="D104" s="98">
        <v>62000</v>
      </c>
      <c r="E104" s="110">
        <v>75577.48</v>
      </c>
      <c r="F104" s="98">
        <v>0</v>
      </c>
      <c r="G104" s="110">
        <v>0</v>
      </c>
      <c r="H104" s="98">
        <f t="shared" si="3"/>
        <v>0</v>
      </c>
      <c r="I104" s="44"/>
      <c r="J104" s="226"/>
    </row>
    <row r="105" spans="2:10" ht="12.75" hidden="1" customHeight="1" x14ac:dyDescent="0.2">
      <c r="B105" s="101" t="s">
        <v>200</v>
      </c>
      <c r="C105" s="109" t="s">
        <v>201</v>
      </c>
      <c r="D105" s="98">
        <v>35831</v>
      </c>
      <c r="E105" s="110">
        <v>35831</v>
      </c>
      <c r="F105" s="98">
        <v>0</v>
      </c>
      <c r="G105" s="110">
        <v>0</v>
      </c>
      <c r="H105" s="98">
        <f t="shared" si="3"/>
        <v>0</v>
      </c>
      <c r="I105" s="44"/>
      <c r="J105" s="226"/>
    </row>
    <row r="106" spans="2:10" ht="12.75" hidden="1" customHeight="1" x14ac:dyDescent="0.2">
      <c r="B106" s="101" t="s">
        <v>202</v>
      </c>
      <c r="C106" s="109" t="s">
        <v>203</v>
      </c>
      <c r="D106" s="98">
        <v>0</v>
      </c>
      <c r="E106" s="110">
        <v>0</v>
      </c>
      <c r="F106" s="98">
        <v>0</v>
      </c>
      <c r="G106" s="110">
        <v>0</v>
      </c>
      <c r="H106" s="98">
        <f t="shared" ref="H106:H137" si="5">SUM(F106-G106)</f>
        <v>0</v>
      </c>
      <c r="I106" s="44"/>
      <c r="J106" s="226"/>
    </row>
    <row r="107" spans="2:10" ht="12.75" hidden="1" customHeight="1" x14ac:dyDescent="0.2">
      <c r="B107" s="101" t="s">
        <v>204</v>
      </c>
      <c r="C107" s="109" t="s">
        <v>205</v>
      </c>
      <c r="D107" s="98">
        <v>75000</v>
      </c>
      <c r="E107" s="110">
        <v>75000</v>
      </c>
      <c r="F107" s="98">
        <v>0</v>
      </c>
      <c r="G107" s="110">
        <v>0</v>
      </c>
      <c r="H107" s="98">
        <f t="shared" si="5"/>
        <v>0</v>
      </c>
      <c r="I107" s="44"/>
      <c r="J107" s="226"/>
    </row>
    <row r="108" spans="2:10" ht="12.75" hidden="1" customHeight="1" x14ac:dyDescent="0.2">
      <c r="B108" s="101" t="s">
        <v>206</v>
      </c>
      <c r="C108" s="109" t="s">
        <v>207</v>
      </c>
      <c r="D108" s="98">
        <v>73517</v>
      </c>
      <c r="E108" s="110">
        <v>73516.75</v>
      </c>
      <c r="F108" s="98">
        <v>0</v>
      </c>
      <c r="G108" s="110">
        <v>0</v>
      </c>
      <c r="H108" s="98">
        <f t="shared" si="5"/>
        <v>0</v>
      </c>
      <c r="I108" s="44"/>
      <c r="J108" s="226"/>
    </row>
    <row r="109" spans="2:10" ht="12.75" hidden="1" customHeight="1" x14ac:dyDescent="0.2">
      <c r="B109" s="101" t="s">
        <v>208</v>
      </c>
      <c r="C109" s="109" t="s">
        <v>209</v>
      </c>
      <c r="D109" s="98">
        <v>168973</v>
      </c>
      <c r="E109" s="110">
        <v>168973.19</v>
      </c>
      <c r="F109" s="98">
        <v>0</v>
      </c>
      <c r="G109" s="110">
        <v>0</v>
      </c>
      <c r="H109" s="98">
        <f t="shared" si="5"/>
        <v>0</v>
      </c>
      <c r="I109" s="44"/>
      <c r="J109" s="226"/>
    </row>
    <row r="110" spans="2:10" ht="12.75" hidden="1" customHeight="1" x14ac:dyDescent="0.2">
      <c r="B110" s="100" t="s">
        <v>210</v>
      </c>
      <c r="C110" s="109" t="s">
        <v>211</v>
      </c>
      <c r="D110" s="98">
        <v>567000</v>
      </c>
      <c r="E110" s="110">
        <v>566520.18000000005</v>
      </c>
      <c r="F110" s="98">
        <v>0</v>
      </c>
      <c r="G110" s="110">
        <v>0</v>
      </c>
      <c r="H110" s="98">
        <f t="shared" si="5"/>
        <v>0</v>
      </c>
      <c r="I110" s="44"/>
      <c r="J110" s="226"/>
    </row>
    <row r="111" spans="2:10" ht="12.75" hidden="1" customHeight="1" x14ac:dyDescent="0.2">
      <c r="B111" s="101" t="s">
        <v>212</v>
      </c>
      <c r="C111" s="109" t="s">
        <v>213</v>
      </c>
      <c r="D111" s="98">
        <v>186000</v>
      </c>
      <c r="E111" s="110">
        <v>185824.8</v>
      </c>
      <c r="F111" s="98">
        <v>0</v>
      </c>
      <c r="G111" s="110">
        <v>0</v>
      </c>
      <c r="H111" s="98">
        <f t="shared" si="5"/>
        <v>0</v>
      </c>
      <c r="I111" s="44"/>
      <c r="J111" s="226"/>
    </row>
    <row r="112" spans="2:10" ht="12.75" hidden="1" customHeight="1" x14ac:dyDescent="0.2">
      <c r="B112" s="100" t="s">
        <v>214</v>
      </c>
      <c r="C112" s="109" t="s">
        <v>75</v>
      </c>
      <c r="D112" s="98">
        <v>1175630</v>
      </c>
      <c r="E112" s="110">
        <v>1175630.47</v>
      </c>
      <c r="F112" s="98">
        <v>0</v>
      </c>
      <c r="G112" s="110">
        <v>0</v>
      </c>
      <c r="H112" s="98">
        <f t="shared" si="5"/>
        <v>0</v>
      </c>
      <c r="I112" s="44"/>
      <c r="J112" s="226"/>
    </row>
    <row r="113" spans="2:10" ht="12.75" hidden="1" customHeight="1" x14ac:dyDescent="0.2">
      <c r="B113" s="101" t="s">
        <v>215</v>
      </c>
      <c r="C113" s="109" t="s">
        <v>216</v>
      </c>
      <c r="D113" s="98">
        <v>304000</v>
      </c>
      <c r="E113" s="110">
        <v>304000</v>
      </c>
      <c r="F113" s="98">
        <v>0</v>
      </c>
      <c r="G113" s="110">
        <v>0</v>
      </c>
      <c r="H113" s="98">
        <f t="shared" si="5"/>
        <v>0</v>
      </c>
      <c r="I113" s="44"/>
      <c r="J113" s="226"/>
    </row>
    <row r="114" spans="2:10" ht="25.5" x14ac:dyDescent="0.2">
      <c r="B114" s="100" t="s">
        <v>217</v>
      </c>
      <c r="C114" s="109" t="s">
        <v>218</v>
      </c>
      <c r="D114" s="98">
        <v>1506500</v>
      </c>
      <c r="E114" s="110">
        <v>941851.04</v>
      </c>
      <c r="F114" s="98">
        <v>568727</v>
      </c>
      <c r="G114" s="110">
        <v>4078.3</v>
      </c>
      <c r="H114" s="98">
        <f t="shared" si="5"/>
        <v>564648.69999999995</v>
      </c>
      <c r="I114" s="44">
        <f>G114+H114</f>
        <v>568727</v>
      </c>
      <c r="J114" s="227" t="s">
        <v>1317</v>
      </c>
    </row>
    <row r="115" spans="2:10" ht="12.75" hidden="1" customHeight="1" x14ac:dyDescent="0.2">
      <c r="B115" s="101" t="s">
        <v>219</v>
      </c>
      <c r="C115" s="109" t="s">
        <v>220</v>
      </c>
      <c r="D115" s="98">
        <v>80000</v>
      </c>
      <c r="E115" s="110">
        <v>84694.37</v>
      </c>
      <c r="F115" s="98">
        <v>0</v>
      </c>
      <c r="G115" s="110">
        <v>0</v>
      </c>
      <c r="H115" s="98">
        <f t="shared" si="5"/>
        <v>0</v>
      </c>
      <c r="I115" s="44"/>
      <c r="J115" s="226"/>
    </row>
    <row r="116" spans="2:10" ht="12.75" hidden="1" customHeight="1" x14ac:dyDescent="0.2">
      <c r="B116" s="100" t="s">
        <v>221</v>
      </c>
      <c r="C116" s="109" t="s">
        <v>222</v>
      </c>
      <c r="D116" s="98">
        <v>16089287</v>
      </c>
      <c r="E116" s="110">
        <v>16089285.33</v>
      </c>
      <c r="F116" s="98">
        <v>0</v>
      </c>
      <c r="G116" s="110">
        <v>0</v>
      </c>
      <c r="H116" s="98">
        <f t="shared" si="5"/>
        <v>0</v>
      </c>
      <c r="I116" s="44"/>
      <c r="J116" s="226"/>
    </row>
    <row r="117" spans="2:10" ht="25.5" hidden="1" customHeight="1" x14ac:dyDescent="0.2">
      <c r="B117" s="101" t="s">
        <v>223</v>
      </c>
      <c r="C117" s="109" t="s">
        <v>224</v>
      </c>
      <c r="D117" s="98">
        <v>60000</v>
      </c>
      <c r="E117" s="110">
        <v>49200</v>
      </c>
      <c r="F117" s="98">
        <v>0</v>
      </c>
      <c r="G117" s="110">
        <v>0</v>
      </c>
      <c r="H117" s="98">
        <f t="shared" si="5"/>
        <v>0</v>
      </c>
      <c r="I117" s="44"/>
      <c r="J117" s="226"/>
    </row>
    <row r="118" spans="2:10" ht="25.5" hidden="1" customHeight="1" x14ac:dyDescent="0.2">
      <c r="B118" s="101" t="s">
        <v>225</v>
      </c>
      <c r="C118" s="109" t="s">
        <v>226</v>
      </c>
      <c r="D118" s="98">
        <v>2806532</v>
      </c>
      <c r="E118" s="110">
        <v>2810001.36</v>
      </c>
      <c r="F118" s="98">
        <v>0</v>
      </c>
      <c r="G118" s="110">
        <v>0</v>
      </c>
      <c r="H118" s="98">
        <f t="shared" si="5"/>
        <v>0</v>
      </c>
      <c r="I118" s="44"/>
      <c r="J118" s="226"/>
    </row>
    <row r="119" spans="2:10" ht="25.5" hidden="1" customHeight="1" x14ac:dyDescent="0.2">
      <c r="B119" s="101" t="s">
        <v>227</v>
      </c>
      <c r="C119" s="109" t="s">
        <v>228</v>
      </c>
      <c r="D119" s="98">
        <v>2000000</v>
      </c>
      <c r="E119" s="110">
        <v>1996615.51</v>
      </c>
      <c r="F119" s="98">
        <v>0</v>
      </c>
      <c r="G119" s="110">
        <v>0</v>
      </c>
      <c r="H119" s="98">
        <f t="shared" si="5"/>
        <v>0</v>
      </c>
      <c r="I119" s="44"/>
      <c r="J119" s="226"/>
    </row>
    <row r="120" spans="2:10" ht="12.75" hidden="1" customHeight="1" x14ac:dyDescent="0.2">
      <c r="B120" s="101" t="s">
        <v>229</v>
      </c>
      <c r="C120" s="16" t="s">
        <v>230</v>
      </c>
      <c r="D120" s="98">
        <v>7962287</v>
      </c>
      <c r="E120" s="110">
        <v>8197684.25</v>
      </c>
      <c r="F120" s="98">
        <v>0</v>
      </c>
      <c r="G120" s="110">
        <v>0</v>
      </c>
      <c r="H120" s="98">
        <f t="shared" si="5"/>
        <v>0</v>
      </c>
      <c r="I120" s="44"/>
      <c r="J120" s="226"/>
    </row>
    <row r="121" spans="2:10" ht="12.75" hidden="1" customHeight="1" x14ac:dyDescent="0.2">
      <c r="B121" s="101" t="s">
        <v>231</v>
      </c>
      <c r="C121" s="109" t="s">
        <v>232</v>
      </c>
      <c r="D121" s="98">
        <v>17012713</v>
      </c>
      <c r="E121" s="110">
        <v>17243593.68</v>
      </c>
      <c r="F121" s="98">
        <v>0</v>
      </c>
      <c r="G121" s="110">
        <v>0</v>
      </c>
      <c r="H121" s="98">
        <f t="shared" si="5"/>
        <v>0</v>
      </c>
      <c r="I121" s="44"/>
      <c r="J121" s="226"/>
    </row>
    <row r="122" spans="2:10" ht="12.75" hidden="1" customHeight="1" x14ac:dyDescent="0.2">
      <c r="B122" s="101" t="s">
        <v>233</v>
      </c>
      <c r="C122" s="109" t="s">
        <v>234</v>
      </c>
      <c r="D122" s="98">
        <v>565000</v>
      </c>
      <c r="E122" s="110">
        <v>563260</v>
      </c>
      <c r="F122" s="98">
        <v>0</v>
      </c>
      <c r="G122" s="110">
        <v>0</v>
      </c>
      <c r="H122" s="98">
        <f t="shared" si="5"/>
        <v>0</v>
      </c>
      <c r="I122" s="44"/>
      <c r="J122" s="226"/>
    </row>
    <row r="123" spans="2:10" ht="12.75" hidden="1" customHeight="1" x14ac:dyDescent="0.2">
      <c r="B123" s="101" t="s">
        <v>235</v>
      </c>
      <c r="C123" s="109" t="s">
        <v>236</v>
      </c>
      <c r="D123" s="98">
        <v>127840</v>
      </c>
      <c r="E123" s="110">
        <v>127840</v>
      </c>
      <c r="F123" s="98">
        <v>0</v>
      </c>
      <c r="G123" s="110">
        <v>0</v>
      </c>
      <c r="H123" s="98">
        <f t="shared" si="5"/>
        <v>0</v>
      </c>
      <c r="I123" s="44"/>
      <c r="J123" s="226"/>
    </row>
    <row r="124" spans="2:10" ht="12.75" hidden="1" customHeight="1" x14ac:dyDescent="0.2">
      <c r="B124" s="101" t="s">
        <v>237</v>
      </c>
      <c r="C124" s="109" t="s">
        <v>238</v>
      </c>
      <c r="D124" s="98">
        <v>45000</v>
      </c>
      <c r="E124" s="110">
        <v>43141.75</v>
      </c>
      <c r="F124" s="98">
        <v>0</v>
      </c>
      <c r="G124" s="110">
        <v>0</v>
      </c>
      <c r="H124" s="98">
        <f t="shared" si="5"/>
        <v>0</v>
      </c>
      <c r="I124" s="44"/>
      <c r="J124" s="226"/>
    </row>
    <row r="125" spans="2:10" ht="12.75" hidden="1" customHeight="1" x14ac:dyDescent="0.2">
      <c r="B125" s="101" t="s">
        <v>239</v>
      </c>
      <c r="C125" s="109" t="s">
        <v>240</v>
      </c>
      <c r="D125" s="98">
        <v>273160</v>
      </c>
      <c r="E125" s="110">
        <v>273160</v>
      </c>
      <c r="F125" s="98">
        <v>0</v>
      </c>
      <c r="G125" s="110">
        <v>0</v>
      </c>
      <c r="H125" s="98">
        <f t="shared" si="5"/>
        <v>0</v>
      </c>
      <c r="I125" s="44"/>
      <c r="J125" s="226"/>
    </row>
    <row r="126" spans="2:10" ht="12.75" hidden="1" customHeight="1" x14ac:dyDescent="0.2">
      <c r="B126" s="101" t="s">
        <v>241</v>
      </c>
      <c r="C126" s="109" t="s">
        <v>242</v>
      </c>
      <c r="D126" s="98">
        <v>162633</v>
      </c>
      <c r="E126" s="110">
        <v>162632.93</v>
      </c>
      <c r="F126" s="98">
        <v>0</v>
      </c>
      <c r="G126" s="110">
        <v>0</v>
      </c>
      <c r="H126" s="98">
        <f t="shared" si="5"/>
        <v>0</v>
      </c>
      <c r="I126" s="44"/>
      <c r="J126" s="226"/>
    </row>
    <row r="127" spans="2:10" ht="12.75" hidden="1" customHeight="1" x14ac:dyDescent="0.2">
      <c r="B127" s="101" t="s">
        <v>243</v>
      </c>
      <c r="C127" s="109" t="s">
        <v>244</v>
      </c>
      <c r="D127" s="98">
        <v>36082</v>
      </c>
      <c r="E127" s="110">
        <v>36081.67</v>
      </c>
      <c r="F127" s="98">
        <v>0</v>
      </c>
      <c r="G127" s="110">
        <v>0</v>
      </c>
      <c r="H127" s="98">
        <f t="shared" si="5"/>
        <v>0</v>
      </c>
      <c r="I127" s="44"/>
      <c r="J127" s="226"/>
    </row>
    <row r="128" spans="2:10" ht="12.75" hidden="1" customHeight="1" x14ac:dyDescent="0.2">
      <c r="B128" s="101" t="s">
        <v>245</v>
      </c>
      <c r="C128" s="109" t="s">
        <v>246</v>
      </c>
      <c r="D128" s="98">
        <v>60349</v>
      </c>
      <c r="E128" s="110">
        <v>60348.75</v>
      </c>
      <c r="F128" s="98">
        <v>0</v>
      </c>
      <c r="G128" s="110">
        <v>0</v>
      </c>
      <c r="H128" s="98">
        <f t="shared" si="5"/>
        <v>0</v>
      </c>
      <c r="I128" s="44"/>
      <c r="J128" s="226"/>
    </row>
    <row r="129" spans="2:13" ht="12.75" hidden="1" customHeight="1" x14ac:dyDescent="0.2">
      <c r="B129" s="101" t="s">
        <v>247</v>
      </c>
      <c r="C129" s="109" t="s">
        <v>248</v>
      </c>
      <c r="D129" s="98">
        <v>171955</v>
      </c>
      <c r="E129" s="110">
        <v>171955</v>
      </c>
      <c r="F129" s="98">
        <v>0</v>
      </c>
      <c r="G129" s="110">
        <v>0</v>
      </c>
      <c r="H129" s="98">
        <f t="shared" si="5"/>
        <v>0</v>
      </c>
      <c r="I129" s="44"/>
      <c r="J129" s="226"/>
    </row>
    <row r="130" spans="2:13" s="22" customFormat="1" ht="12.75" hidden="1" customHeight="1" x14ac:dyDescent="0.2">
      <c r="B130" s="101" t="s">
        <v>249</v>
      </c>
      <c r="C130" s="109" t="s">
        <v>250</v>
      </c>
      <c r="D130" s="98">
        <v>91632</v>
      </c>
      <c r="E130" s="110">
        <v>91632</v>
      </c>
      <c r="F130" s="98">
        <v>0</v>
      </c>
      <c r="G130" s="110">
        <v>0</v>
      </c>
      <c r="H130" s="98">
        <f t="shared" si="5"/>
        <v>0</v>
      </c>
      <c r="I130" s="106"/>
      <c r="J130" s="226"/>
    </row>
    <row r="131" spans="2:13" s="22" customFormat="1" ht="12.75" hidden="1" customHeight="1" x14ac:dyDescent="0.2">
      <c r="B131" s="101" t="s">
        <v>251</v>
      </c>
      <c r="C131" s="109" t="s">
        <v>252</v>
      </c>
      <c r="D131" s="98">
        <v>50475</v>
      </c>
      <c r="E131" s="110">
        <v>50475.34</v>
      </c>
      <c r="F131" s="98">
        <v>0</v>
      </c>
      <c r="G131" s="110">
        <v>0</v>
      </c>
      <c r="H131" s="98">
        <f t="shared" si="5"/>
        <v>0</v>
      </c>
      <c r="I131" s="106"/>
      <c r="J131" s="226"/>
    </row>
    <row r="132" spans="2:13" s="22" customFormat="1" ht="12.75" hidden="1" customHeight="1" x14ac:dyDescent="0.2">
      <c r="B132" s="101" t="s">
        <v>253</v>
      </c>
      <c r="C132" s="109" t="s">
        <v>254</v>
      </c>
      <c r="D132" s="98">
        <v>25307</v>
      </c>
      <c r="E132" s="110">
        <v>25306.68</v>
      </c>
      <c r="F132" s="98">
        <v>0</v>
      </c>
      <c r="G132" s="110">
        <v>0</v>
      </c>
      <c r="H132" s="98">
        <f t="shared" si="5"/>
        <v>0</v>
      </c>
      <c r="I132" s="106"/>
      <c r="J132" s="226"/>
    </row>
    <row r="133" spans="2:13" ht="12.75" hidden="1" customHeight="1" x14ac:dyDescent="0.2">
      <c r="B133" s="101" t="s">
        <v>255</v>
      </c>
      <c r="C133" s="109" t="s">
        <v>256</v>
      </c>
      <c r="D133" s="98">
        <v>58000</v>
      </c>
      <c r="E133" s="110">
        <v>57699.88</v>
      </c>
      <c r="F133" s="98">
        <v>0</v>
      </c>
      <c r="G133" s="110">
        <v>0</v>
      </c>
      <c r="H133" s="98">
        <f t="shared" si="5"/>
        <v>0</v>
      </c>
      <c r="I133" s="106"/>
      <c r="J133" s="226"/>
      <c r="K133" s="51"/>
      <c r="L133" s="51"/>
      <c r="M133" s="51"/>
    </row>
    <row r="134" spans="2:13" ht="12.75" hidden="1" customHeight="1" x14ac:dyDescent="0.2">
      <c r="B134" s="101" t="s">
        <v>257</v>
      </c>
      <c r="C134" s="109" t="s">
        <v>258</v>
      </c>
      <c r="D134" s="98">
        <v>108000</v>
      </c>
      <c r="E134" s="110">
        <v>107999.36</v>
      </c>
      <c r="F134" s="98">
        <v>0</v>
      </c>
      <c r="G134" s="110">
        <v>0</v>
      </c>
      <c r="H134" s="98">
        <f t="shared" si="5"/>
        <v>0</v>
      </c>
      <c r="I134" s="106"/>
      <c r="J134" s="226"/>
      <c r="K134" s="51"/>
      <c r="L134" s="51"/>
      <c r="M134" s="51"/>
    </row>
    <row r="135" spans="2:13" ht="12.75" hidden="1" customHeight="1" x14ac:dyDescent="0.2">
      <c r="B135" s="101" t="s">
        <v>259</v>
      </c>
      <c r="C135" s="109" t="s">
        <v>260</v>
      </c>
      <c r="D135" s="98">
        <v>34381</v>
      </c>
      <c r="E135" s="110">
        <v>34381.61</v>
      </c>
      <c r="F135" s="98">
        <v>0</v>
      </c>
      <c r="G135" s="110">
        <v>0</v>
      </c>
      <c r="H135" s="98">
        <f t="shared" si="5"/>
        <v>0</v>
      </c>
      <c r="I135" s="106"/>
      <c r="J135" s="226"/>
      <c r="K135" s="51"/>
      <c r="L135" s="51"/>
      <c r="M135" s="51"/>
    </row>
    <row r="136" spans="2:13" ht="12.75" hidden="1" customHeight="1" x14ac:dyDescent="0.2">
      <c r="B136" s="101" t="s">
        <v>261</v>
      </c>
      <c r="C136" s="109" t="s">
        <v>262</v>
      </c>
      <c r="D136" s="98">
        <v>25000</v>
      </c>
      <c r="E136" s="110">
        <v>24999.599999999999</v>
      </c>
      <c r="F136" s="98">
        <v>0</v>
      </c>
      <c r="G136" s="110">
        <v>0</v>
      </c>
      <c r="H136" s="98">
        <f t="shared" si="5"/>
        <v>0</v>
      </c>
      <c r="I136" s="106"/>
      <c r="J136" s="226"/>
      <c r="K136" s="51"/>
      <c r="L136" s="51"/>
      <c r="M136" s="51"/>
    </row>
    <row r="137" spans="2:13" ht="12.75" hidden="1" customHeight="1" x14ac:dyDescent="0.2">
      <c r="B137" s="100" t="s">
        <v>263</v>
      </c>
      <c r="C137" s="109" t="s">
        <v>264</v>
      </c>
      <c r="D137" s="98">
        <v>0</v>
      </c>
      <c r="E137" s="110">
        <v>0</v>
      </c>
      <c r="F137" s="98">
        <v>0</v>
      </c>
      <c r="G137" s="110">
        <v>0</v>
      </c>
      <c r="H137" s="98">
        <f t="shared" si="5"/>
        <v>0</v>
      </c>
      <c r="I137" s="106"/>
      <c r="J137" s="226"/>
      <c r="K137" s="51"/>
      <c r="L137" s="51"/>
      <c r="M137" s="51"/>
    </row>
    <row r="138" spans="2:13" ht="12.75" hidden="1" customHeight="1" x14ac:dyDescent="0.2">
      <c r="B138" s="101" t="s">
        <v>265</v>
      </c>
      <c r="C138" s="109" t="s">
        <v>266</v>
      </c>
      <c r="D138" s="98">
        <v>190000</v>
      </c>
      <c r="E138" s="110">
        <v>198108.79999999999</v>
      </c>
      <c r="F138" s="98">
        <v>0</v>
      </c>
      <c r="G138" s="110">
        <v>0</v>
      </c>
      <c r="H138" s="98">
        <f t="shared" ref="H138:H144" si="6">SUM(F138-G138)</f>
        <v>0</v>
      </c>
      <c r="I138" s="106"/>
      <c r="J138" s="226"/>
      <c r="K138" s="51"/>
      <c r="L138" s="51"/>
      <c r="M138" s="51"/>
    </row>
    <row r="139" spans="2:13" ht="12.75" hidden="1" customHeight="1" x14ac:dyDescent="0.2">
      <c r="B139" s="100" t="s">
        <v>267</v>
      </c>
      <c r="C139" s="109" t="s">
        <v>75</v>
      </c>
      <c r="D139" s="98">
        <v>550000</v>
      </c>
      <c r="E139" s="110">
        <v>550028.82999999996</v>
      </c>
      <c r="F139" s="98">
        <v>0</v>
      </c>
      <c r="G139" s="110">
        <v>0</v>
      </c>
      <c r="H139" s="98">
        <f t="shared" si="6"/>
        <v>0</v>
      </c>
      <c r="I139" s="106"/>
      <c r="J139" s="226"/>
      <c r="K139" s="51"/>
      <c r="L139" s="51"/>
      <c r="M139" s="51"/>
    </row>
    <row r="140" spans="2:13" ht="12.75" hidden="1" customHeight="1" x14ac:dyDescent="0.2">
      <c r="B140" s="100" t="s">
        <v>268</v>
      </c>
      <c r="C140" s="109" t="s">
        <v>269</v>
      </c>
      <c r="D140" s="98">
        <v>2890600</v>
      </c>
      <c r="E140" s="110">
        <v>2849497.33</v>
      </c>
      <c r="F140" s="98">
        <v>0</v>
      </c>
      <c r="G140" s="110">
        <v>0</v>
      </c>
      <c r="H140" s="98">
        <f t="shared" si="6"/>
        <v>0</v>
      </c>
      <c r="I140" s="106"/>
      <c r="J140" s="226"/>
      <c r="K140" s="51"/>
      <c r="L140" s="51"/>
      <c r="M140" s="51"/>
    </row>
    <row r="141" spans="2:13" ht="12.75" hidden="1" customHeight="1" x14ac:dyDescent="0.2">
      <c r="B141" s="100" t="s">
        <v>270</v>
      </c>
      <c r="C141" s="109" t="s">
        <v>271</v>
      </c>
      <c r="D141" s="98">
        <v>3394962</v>
      </c>
      <c r="E141" s="110">
        <v>3394962.23</v>
      </c>
      <c r="F141" s="98">
        <v>0</v>
      </c>
      <c r="G141" s="110">
        <v>0</v>
      </c>
      <c r="H141" s="98">
        <f t="shared" si="6"/>
        <v>0</v>
      </c>
      <c r="I141" s="106"/>
      <c r="J141" s="226"/>
      <c r="K141" s="51"/>
      <c r="L141" s="51"/>
      <c r="M141" s="51"/>
    </row>
    <row r="142" spans="2:13" ht="12.75" x14ac:dyDescent="0.2">
      <c r="B142" s="100" t="s">
        <v>272</v>
      </c>
      <c r="C142" s="109" t="s">
        <v>273</v>
      </c>
      <c r="D142" s="98">
        <v>16280250</v>
      </c>
      <c r="E142" s="110">
        <v>14925579.32</v>
      </c>
      <c r="F142" s="98">
        <v>5916170</v>
      </c>
      <c r="G142" s="110">
        <v>4561499.75</v>
      </c>
      <c r="H142" s="98">
        <f t="shared" si="6"/>
        <v>1354670.25</v>
      </c>
      <c r="I142" s="106">
        <f>G142+H142</f>
        <v>5916170</v>
      </c>
      <c r="J142" s="226" t="s">
        <v>1256</v>
      </c>
      <c r="K142" s="51"/>
      <c r="L142" s="51"/>
      <c r="M142" s="51"/>
    </row>
    <row r="143" spans="2:13" ht="12.75" hidden="1" customHeight="1" x14ac:dyDescent="0.2">
      <c r="B143" s="101" t="s">
        <v>274</v>
      </c>
      <c r="C143" s="109" t="s">
        <v>275</v>
      </c>
      <c r="D143" s="98">
        <v>147286</v>
      </c>
      <c r="E143" s="110">
        <v>147285.34</v>
      </c>
      <c r="F143" s="98">
        <v>0</v>
      </c>
      <c r="G143" s="110">
        <v>0</v>
      </c>
      <c r="H143" s="98">
        <f t="shared" si="6"/>
        <v>0</v>
      </c>
      <c r="I143" s="106"/>
      <c r="J143" s="226"/>
      <c r="K143" s="51"/>
      <c r="L143" s="51"/>
      <c r="M143" s="51"/>
    </row>
    <row r="144" spans="2:13" ht="12.75" hidden="1" customHeight="1" x14ac:dyDescent="0.2">
      <c r="B144" s="101" t="s">
        <v>276</v>
      </c>
      <c r="C144" s="109" t="s">
        <v>277</v>
      </c>
      <c r="D144" s="98">
        <v>831213</v>
      </c>
      <c r="E144" s="110">
        <v>831213.03</v>
      </c>
      <c r="F144" s="98">
        <v>0</v>
      </c>
      <c r="G144" s="110">
        <v>0</v>
      </c>
      <c r="H144" s="98">
        <f t="shared" si="6"/>
        <v>0</v>
      </c>
      <c r="I144" s="106"/>
      <c r="J144" s="226"/>
      <c r="K144" s="51"/>
      <c r="L144" s="51"/>
      <c r="M144" s="51"/>
    </row>
    <row r="145" spans="2:13" ht="12.75" hidden="1" customHeight="1" x14ac:dyDescent="0.2">
      <c r="B145" s="101" t="s">
        <v>278</v>
      </c>
      <c r="C145" s="109" t="s">
        <v>279</v>
      </c>
      <c r="D145" s="98"/>
      <c r="E145" s="110"/>
      <c r="F145" s="98"/>
      <c r="G145" s="110"/>
      <c r="H145" s="98"/>
      <c r="I145" s="106"/>
      <c r="J145" s="226"/>
      <c r="K145" s="51"/>
      <c r="L145" s="51"/>
      <c r="M145" s="51"/>
    </row>
    <row r="146" spans="2:13" ht="12.75" hidden="1" customHeight="1" x14ac:dyDescent="0.2">
      <c r="B146" s="101" t="s">
        <v>280</v>
      </c>
      <c r="C146" s="109" t="s">
        <v>281</v>
      </c>
      <c r="D146" s="98">
        <v>231282</v>
      </c>
      <c r="E146" s="110">
        <v>213208.32000000001</v>
      </c>
      <c r="F146" s="98">
        <v>0</v>
      </c>
      <c r="G146" s="110">
        <v>0</v>
      </c>
      <c r="H146" s="98">
        <f t="shared" ref="H146:H174" si="7">SUM(F146-G146)</f>
        <v>0</v>
      </c>
      <c r="I146" s="106"/>
      <c r="J146" s="226"/>
      <c r="K146" s="51"/>
      <c r="L146" s="51"/>
      <c r="M146" s="51"/>
    </row>
    <row r="147" spans="2:13" ht="12.75" hidden="1" customHeight="1" x14ac:dyDescent="0.2">
      <c r="B147" s="101" t="s">
        <v>282</v>
      </c>
      <c r="C147" s="109" t="s">
        <v>283</v>
      </c>
      <c r="D147" s="98">
        <v>90000</v>
      </c>
      <c r="E147" s="110">
        <v>90000</v>
      </c>
      <c r="F147" s="98">
        <v>0</v>
      </c>
      <c r="G147" s="110">
        <v>0</v>
      </c>
      <c r="H147" s="98">
        <f t="shared" si="7"/>
        <v>0</v>
      </c>
      <c r="I147" s="106"/>
      <c r="J147" s="226"/>
      <c r="K147" s="51"/>
      <c r="L147" s="51"/>
      <c r="M147" s="51"/>
    </row>
    <row r="148" spans="2:13" ht="12.75" hidden="1" customHeight="1" x14ac:dyDescent="0.2">
      <c r="B148" s="101" t="s">
        <v>284</v>
      </c>
      <c r="C148" s="109" t="s">
        <v>285</v>
      </c>
      <c r="D148" s="98">
        <v>305619</v>
      </c>
      <c r="E148" s="110">
        <v>305619.02</v>
      </c>
      <c r="F148" s="98">
        <v>0</v>
      </c>
      <c r="G148" s="110">
        <v>0</v>
      </c>
      <c r="H148" s="98">
        <f t="shared" si="7"/>
        <v>0</v>
      </c>
      <c r="I148" s="106"/>
      <c r="J148" s="226"/>
      <c r="K148" s="51"/>
      <c r="L148" s="51"/>
      <c r="M148" s="51"/>
    </row>
    <row r="149" spans="2:13" ht="12.75" hidden="1" customHeight="1" x14ac:dyDescent="0.2">
      <c r="B149" s="101" t="s">
        <v>286</v>
      </c>
      <c r="C149" s="109" t="s">
        <v>287</v>
      </c>
      <c r="D149" s="98">
        <v>129778</v>
      </c>
      <c r="E149" s="110">
        <v>129778.07</v>
      </c>
      <c r="F149" s="98">
        <v>0</v>
      </c>
      <c r="G149" s="110">
        <v>0</v>
      </c>
      <c r="H149" s="98">
        <f t="shared" si="7"/>
        <v>0</v>
      </c>
      <c r="I149" s="106"/>
      <c r="J149" s="226"/>
      <c r="K149" s="51"/>
      <c r="L149" s="51"/>
      <c r="M149" s="51"/>
    </row>
    <row r="150" spans="2:13" ht="12.75" hidden="1" customHeight="1" x14ac:dyDescent="0.2">
      <c r="B150" s="101" t="s">
        <v>288</v>
      </c>
      <c r="C150" s="109" t="s">
        <v>289</v>
      </c>
      <c r="D150" s="98">
        <v>111869</v>
      </c>
      <c r="E150" s="110">
        <v>111869.13</v>
      </c>
      <c r="F150" s="98">
        <v>0</v>
      </c>
      <c r="G150" s="110">
        <v>0</v>
      </c>
      <c r="H150" s="98">
        <f t="shared" si="7"/>
        <v>0</v>
      </c>
      <c r="I150" s="106"/>
      <c r="J150" s="226"/>
      <c r="K150" s="51"/>
      <c r="L150" s="51"/>
      <c r="M150" s="51"/>
    </row>
    <row r="151" spans="2:13" ht="12.75" hidden="1" customHeight="1" x14ac:dyDescent="0.2">
      <c r="B151" s="101" t="s">
        <v>290</v>
      </c>
      <c r="C151" s="109" t="s">
        <v>291</v>
      </c>
      <c r="D151" s="98">
        <v>36327</v>
      </c>
      <c r="E151" s="110">
        <v>36326.5</v>
      </c>
      <c r="F151" s="98">
        <v>0</v>
      </c>
      <c r="G151" s="110">
        <v>0</v>
      </c>
      <c r="H151" s="98">
        <f t="shared" si="7"/>
        <v>0</v>
      </c>
      <c r="I151" s="106"/>
      <c r="J151" s="226"/>
      <c r="K151" s="51"/>
      <c r="L151" s="51"/>
      <c r="M151" s="51"/>
    </row>
    <row r="152" spans="2:13" ht="12.75" hidden="1" customHeight="1" x14ac:dyDescent="0.2">
      <c r="B152" s="101" t="s">
        <v>292</v>
      </c>
      <c r="C152" s="109" t="s">
        <v>293</v>
      </c>
      <c r="D152" s="98">
        <v>23000</v>
      </c>
      <c r="E152" s="110">
        <v>23000</v>
      </c>
      <c r="F152" s="98">
        <v>0</v>
      </c>
      <c r="G152" s="110">
        <v>0</v>
      </c>
      <c r="H152" s="98">
        <f t="shared" si="7"/>
        <v>0</v>
      </c>
      <c r="I152" s="106"/>
      <c r="J152" s="226"/>
      <c r="K152" s="51"/>
      <c r="L152" s="51"/>
      <c r="M152" s="51"/>
    </row>
    <row r="153" spans="2:13" ht="12.75" hidden="1" customHeight="1" x14ac:dyDescent="0.2">
      <c r="B153" s="101" t="s">
        <v>294</v>
      </c>
      <c r="C153" s="109" t="s">
        <v>295</v>
      </c>
      <c r="D153" s="98">
        <v>29850</v>
      </c>
      <c r="E153" s="110">
        <v>29850.28</v>
      </c>
      <c r="F153" s="98">
        <v>0</v>
      </c>
      <c r="G153" s="110">
        <v>0</v>
      </c>
      <c r="H153" s="98">
        <f t="shared" si="7"/>
        <v>0</v>
      </c>
      <c r="I153" s="106"/>
      <c r="J153" s="226"/>
      <c r="K153" s="51"/>
      <c r="L153" s="51"/>
      <c r="M153" s="51"/>
    </row>
    <row r="154" spans="2:13" s="96" customFormat="1" ht="12.75" hidden="1" customHeight="1" x14ac:dyDescent="0.2">
      <c r="B154" s="101" t="s">
        <v>296</v>
      </c>
      <c r="C154" s="109" t="s">
        <v>297</v>
      </c>
      <c r="D154" s="98">
        <v>105000</v>
      </c>
      <c r="E154" s="110">
        <v>105000</v>
      </c>
      <c r="F154" s="98">
        <v>0</v>
      </c>
      <c r="G154" s="110">
        <v>0</v>
      </c>
      <c r="H154" s="98">
        <f t="shared" si="7"/>
        <v>0</v>
      </c>
      <c r="I154" s="106"/>
      <c r="J154" s="226"/>
      <c r="K154" s="99"/>
      <c r="L154" s="99"/>
      <c r="M154" s="99"/>
    </row>
    <row r="155" spans="2:13" s="96" customFormat="1" ht="25.5" hidden="1" customHeight="1" x14ac:dyDescent="0.2">
      <c r="B155" s="101" t="s">
        <v>298</v>
      </c>
      <c r="C155" s="109" t="s">
        <v>299</v>
      </c>
      <c r="D155" s="98">
        <v>61189</v>
      </c>
      <c r="E155" s="110">
        <v>61189</v>
      </c>
      <c r="F155" s="98">
        <v>0</v>
      </c>
      <c r="G155" s="110">
        <v>0</v>
      </c>
      <c r="H155" s="98">
        <f t="shared" si="7"/>
        <v>0</v>
      </c>
      <c r="I155" s="106"/>
      <c r="J155" s="226"/>
      <c r="K155" s="99"/>
      <c r="L155" s="99"/>
      <c r="M155" s="99"/>
    </row>
    <row r="156" spans="2:13" s="96" customFormat="1" ht="12.75" hidden="1" customHeight="1" x14ac:dyDescent="0.2">
      <c r="B156" s="101" t="s">
        <v>300</v>
      </c>
      <c r="C156" s="109" t="s">
        <v>301</v>
      </c>
      <c r="D156" s="98">
        <v>73986</v>
      </c>
      <c r="E156" s="110">
        <v>73986</v>
      </c>
      <c r="F156" s="98">
        <v>0</v>
      </c>
      <c r="G156" s="110">
        <v>0</v>
      </c>
      <c r="H156" s="98">
        <f t="shared" si="7"/>
        <v>0</v>
      </c>
      <c r="I156" s="106"/>
      <c r="J156" s="226"/>
      <c r="K156" s="99"/>
      <c r="L156" s="99"/>
      <c r="M156" s="99"/>
    </row>
    <row r="157" spans="2:13" s="96" customFormat="1" ht="25.5" hidden="1" customHeight="1" x14ac:dyDescent="0.2">
      <c r="B157" s="101" t="s">
        <v>302</v>
      </c>
      <c r="C157" s="109" t="s">
        <v>303</v>
      </c>
      <c r="D157" s="98">
        <v>105488</v>
      </c>
      <c r="E157" s="110">
        <v>105488</v>
      </c>
      <c r="F157" s="98">
        <v>0</v>
      </c>
      <c r="G157" s="110">
        <v>0</v>
      </c>
      <c r="H157" s="98">
        <f t="shared" si="7"/>
        <v>0</v>
      </c>
      <c r="I157" s="106"/>
      <c r="J157" s="226"/>
      <c r="K157" s="99"/>
      <c r="L157" s="99"/>
      <c r="M157" s="99"/>
    </row>
    <row r="158" spans="2:13" s="96" customFormat="1" ht="25.5" hidden="1" customHeight="1" x14ac:dyDescent="0.2">
      <c r="B158" s="101" t="s">
        <v>304</v>
      </c>
      <c r="C158" s="109" t="s">
        <v>305</v>
      </c>
      <c r="D158" s="98">
        <v>357067</v>
      </c>
      <c r="E158" s="110">
        <v>357067.15</v>
      </c>
      <c r="F158" s="98">
        <v>0</v>
      </c>
      <c r="G158" s="110">
        <v>0</v>
      </c>
      <c r="H158" s="98">
        <f t="shared" si="7"/>
        <v>0</v>
      </c>
      <c r="I158" s="106"/>
      <c r="J158" s="226"/>
      <c r="K158" s="99"/>
      <c r="L158" s="99"/>
      <c r="M158" s="99"/>
    </row>
    <row r="159" spans="2:13" s="96" customFormat="1" ht="12.75" hidden="1" customHeight="1" x14ac:dyDescent="0.2">
      <c r="B159" s="101" t="s">
        <v>306</v>
      </c>
      <c r="C159" s="109" t="s">
        <v>307</v>
      </c>
      <c r="D159" s="98">
        <v>35000</v>
      </c>
      <c r="E159" s="110">
        <v>35000</v>
      </c>
      <c r="F159" s="98">
        <v>0</v>
      </c>
      <c r="G159" s="110">
        <v>0</v>
      </c>
      <c r="H159" s="98">
        <f t="shared" si="7"/>
        <v>0</v>
      </c>
      <c r="I159" s="106"/>
      <c r="J159" s="226"/>
      <c r="K159" s="99"/>
      <c r="L159" s="99"/>
      <c r="M159" s="99"/>
    </row>
    <row r="160" spans="2:13" s="22" customFormat="1" ht="12.75" hidden="1" customHeight="1" x14ac:dyDescent="0.2">
      <c r="B160" s="101" t="s">
        <v>308</v>
      </c>
      <c r="C160" s="109" t="s">
        <v>309</v>
      </c>
      <c r="D160" s="98">
        <v>36017</v>
      </c>
      <c r="E160" s="110">
        <v>36017.25</v>
      </c>
      <c r="F160" s="98">
        <v>0</v>
      </c>
      <c r="G160" s="110">
        <v>0</v>
      </c>
      <c r="H160" s="98">
        <f t="shared" si="7"/>
        <v>0</v>
      </c>
      <c r="I160" s="106"/>
      <c r="J160" s="226"/>
      <c r="K160" s="51"/>
      <c r="L160" s="51"/>
      <c r="M160" s="51"/>
    </row>
    <row r="161" spans="2:13" s="22" customFormat="1" ht="25.5" hidden="1" customHeight="1" x14ac:dyDescent="0.2">
      <c r="B161" s="101" t="s">
        <v>310</v>
      </c>
      <c r="C161" s="109" t="s">
        <v>311</v>
      </c>
      <c r="D161" s="98">
        <v>110000</v>
      </c>
      <c r="E161" s="110">
        <v>110000.05</v>
      </c>
      <c r="F161" s="98">
        <v>0</v>
      </c>
      <c r="G161" s="110">
        <v>0</v>
      </c>
      <c r="H161" s="98">
        <f t="shared" si="7"/>
        <v>0</v>
      </c>
      <c r="I161" s="106"/>
      <c r="J161" s="226"/>
      <c r="K161" s="51"/>
      <c r="L161" s="51"/>
      <c r="M161" s="51"/>
    </row>
    <row r="162" spans="2:13" s="22" customFormat="1" ht="12.75" hidden="1" customHeight="1" x14ac:dyDescent="0.2">
      <c r="B162" s="101" t="s">
        <v>312</v>
      </c>
      <c r="C162" s="109" t="s">
        <v>313</v>
      </c>
      <c r="D162" s="98">
        <v>50098</v>
      </c>
      <c r="E162" s="110">
        <v>50098</v>
      </c>
      <c r="F162" s="98">
        <v>0</v>
      </c>
      <c r="G162" s="110">
        <v>0</v>
      </c>
      <c r="H162" s="98">
        <f t="shared" si="7"/>
        <v>0</v>
      </c>
      <c r="I162" s="106"/>
      <c r="J162" s="226"/>
      <c r="K162" s="51"/>
      <c r="L162" s="51"/>
      <c r="M162" s="51"/>
    </row>
    <row r="163" spans="2:13" s="22" customFormat="1" ht="12.75" hidden="1" customHeight="1" x14ac:dyDescent="0.2">
      <c r="B163" s="101" t="s">
        <v>314</v>
      </c>
      <c r="C163" s="109" t="s">
        <v>315</v>
      </c>
      <c r="D163" s="98">
        <v>26249</v>
      </c>
      <c r="E163" s="110">
        <v>26249.24</v>
      </c>
      <c r="F163" s="98">
        <v>0</v>
      </c>
      <c r="G163" s="110">
        <v>0</v>
      </c>
      <c r="H163" s="98">
        <f t="shared" si="7"/>
        <v>0</v>
      </c>
      <c r="I163" s="106"/>
      <c r="J163" s="226"/>
      <c r="K163" s="51"/>
      <c r="L163" s="51"/>
      <c r="M163" s="51"/>
    </row>
    <row r="164" spans="2:13" ht="12.75" hidden="1" customHeight="1" x14ac:dyDescent="0.2">
      <c r="B164" s="101" t="s">
        <v>316</v>
      </c>
      <c r="C164" s="109" t="s">
        <v>317</v>
      </c>
      <c r="D164" s="98">
        <v>75000</v>
      </c>
      <c r="E164" s="110">
        <v>75000</v>
      </c>
      <c r="F164" s="98">
        <v>0</v>
      </c>
      <c r="G164" s="110">
        <v>0</v>
      </c>
      <c r="H164" s="98">
        <f t="shared" si="7"/>
        <v>0</v>
      </c>
      <c r="I164" s="106"/>
      <c r="J164" s="226"/>
      <c r="K164" s="51"/>
      <c r="L164" s="51"/>
      <c r="M164" s="51"/>
    </row>
    <row r="165" spans="2:13" s="22" customFormat="1" ht="12.75" hidden="1" customHeight="1" x14ac:dyDescent="0.2">
      <c r="B165" s="101" t="s">
        <v>318</v>
      </c>
      <c r="C165" s="16" t="s">
        <v>319</v>
      </c>
      <c r="D165" s="98">
        <v>7700000</v>
      </c>
      <c r="E165" s="110">
        <v>7699998.7400000002</v>
      </c>
      <c r="F165" s="98">
        <v>0</v>
      </c>
      <c r="G165" s="110">
        <v>0</v>
      </c>
      <c r="H165" s="98">
        <f t="shared" si="7"/>
        <v>0</v>
      </c>
      <c r="I165" s="106"/>
      <c r="J165" s="226"/>
      <c r="K165" s="51"/>
      <c r="L165" s="51"/>
      <c r="M165" s="51"/>
    </row>
    <row r="166" spans="2:13" s="22" customFormat="1" ht="12.75" hidden="1" customHeight="1" x14ac:dyDescent="0.2">
      <c r="B166" s="101" t="s">
        <v>320</v>
      </c>
      <c r="C166" s="16" t="s">
        <v>321</v>
      </c>
      <c r="D166" s="98">
        <v>32858</v>
      </c>
      <c r="E166" s="110">
        <v>32857.949999999997</v>
      </c>
      <c r="F166" s="98">
        <v>0</v>
      </c>
      <c r="G166" s="110">
        <v>0</v>
      </c>
      <c r="H166" s="98">
        <f t="shared" si="7"/>
        <v>0</v>
      </c>
      <c r="I166" s="106"/>
      <c r="J166" s="226"/>
      <c r="K166" s="51"/>
      <c r="L166" s="51"/>
      <c r="M166" s="51"/>
    </row>
    <row r="167" spans="2:13" s="22" customFormat="1" ht="12.75" hidden="1" customHeight="1" x14ac:dyDescent="0.2">
      <c r="B167" s="101" t="s">
        <v>322</v>
      </c>
      <c r="C167" s="16" t="s">
        <v>323</v>
      </c>
      <c r="D167" s="98">
        <v>185004</v>
      </c>
      <c r="E167" s="110">
        <v>185004</v>
      </c>
      <c r="F167" s="98">
        <v>0</v>
      </c>
      <c r="G167" s="110">
        <v>0</v>
      </c>
      <c r="H167" s="98">
        <f t="shared" si="7"/>
        <v>0</v>
      </c>
      <c r="I167" s="106"/>
      <c r="J167" s="226"/>
      <c r="K167" s="51"/>
      <c r="L167" s="51"/>
      <c r="M167" s="51"/>
    </row>
    <row r="168" spans="2:13" s="22" customFormat="1" ht="12.75" hidden="1" customHeight="1" x14ac:dyDescent="0.2">
      <c r="B168" s="100" t="s">
        <v>324</v>
      </c>
      <c r="C168" s="16" t="s">
        <v>325</v>
      </c>
      <c r="D168" s="98">
        <v>148800</v>
      </c>
      <c r="E168" s="110">
        <v>147823.06</v>
      </c>
      <c r="F168" s="98">
        <v>0</v>
      </c>
      <c r="G168" s="110">
        <v>0</v>
      </c>
      <c r="H168" s="98">
        <f t="shared" si="7"/>
        <v>0</v>
      </c>
      <c r="I168" s="106"/>
      <c r="J168" s="226"/>
      <c r="K168" s="51"/>
      <c r="L168" s="51"/>
      <c r="M168" s="51"/>
    </row>
    <row r="169" spans="2:13" s="22" customFormat="1" ht="12.75" hidden="1" customHeight="1" x14ac:dyDescent="0.2">
      <c r="B169" s="100" t="s">
        <v>326</v>
      </c>
      <c r="C169" s="16" t="s">
        <v>327</v>
      </c>
      <c r="D169" s="98">
        <v>148800</v>
      </c>
      <c r="E169" s="110">
        <v>148391.34</v>
      </c>
      <c r="F169" s="98">
        <v>0</v>
      </c>
      <c r="G169" s="110">
        <v>0</v>
      </c>
      <c r="H169" s="98">
        <f t="shared" si="7"/>
        <v>0</v>
      </c>
      <c r="I169" s="106"/>
      <c r="J169" s="226"/>
      <c r="K169" s="51"/>
      <c r="L169" s="51"/>
      <c r="M169" s="51"/>
    </row>
    <row r="170" spans="2:13" s="22" customFormat="1" ht="12.75" hidden="1" customHeight="1" x14ac:dyDescent="0.2">
      <c r="B170" s="100" t="s">
        <v>328</v>
      </c>
      <c r="C170" s="16" t="s">
        <v>329</v>
      </c>
      <c r="D170" s="98">
        <v>153000</v>
      </c>
      <c r="E170" s="110">
        <v>177095.02</v>
      </c>
      <c r="F170" s="98">
        <v>0</v>
      </c>
      <c r="G170" s="110">
        <v>0</v>
      </c>
      <c r="H170" s="98">
        <f t="shared" si="7"/>
        <v>0</v>
      </c>
      <c r="I170" s="106"/>
      <c r="J170" s="226"/>
      <c r="K170" s="51"/>
      <c r="L170" s="51"/>
      <c r="M170" s="51"/>
    </row>
    <row r="171" spans="2:13" s="22" customFormat="1" ht="12.75" hidden="1" customHeight="1" x14ac:dyDescent="0.2">
      <c r="B171" s="100" t="s">
        <v>330</v>
      </c>
      <c r="C171" s="16" t="s">
        <v>331</v>
      </c>
      <c r="D171" s="98">
        <v>153000</v>
      </c>
      <c r="E171" s="110">
        <v>152938.56</v>
      </c>
      <c r="F171" s="98">
        <v>0</v>
      </c>
      <c r="G171" s="110">
        <v>0</v>
      </c>
      <c r="H171" s="98">
        <f t="shared" si="7"/>
        <v>0</v>
      </c>
      <c r="I171" s="106"/>
      <c r="J171" s="226"/>
      <c r="K171" s="51"/>
      <c r="L171" s="51"/>
      <c r="M171" s="51"/>
    </row>
    <row r="172" spans="2:13" s="22" customFormat="1" ht="12.75" x14ac:dyDescent="0.2">
      <c r="B172" s="100" t="s">
        <v>332</v>
      </c>
      <c r="C172" s="16" t="s">
        <v>333</v>
      </c>
      <c r="D172" s="98">
        <v>2127000</v>
      </c>
      <c r="E172" s="110">
        <v>2064028.6</v>
      </c>
      <c r="F172" s="98">
        <v>62971</v>
      </c>
      <c r="G172" s="110">
        <v>0</v>
      </c>
      <c r="H172" s="98">
        <f t="shared" si="7"/>
        <v>62971</v>
      </c>
      <c r="I172" s="106">
        <f>H172</f>
        <v>62971</v>
      </c>
      <c r="J172" s="226" t="s">
        <v>1256</v>
      </c>
      <c r="K172" s="51"/>
      <c r="L172" s="51"/>
      <c r="M172" s="51"/>
    </row>
    <row r="173" spans="2:13" s="22" customFormat="1" ht="12.75" hidden="1" customHeight="1" x14ac:dyDescent="0.2">
      <c r="B173" s="100" t="s">
        <v>334</v>
      </c>
      <c r="C173" s="16" t="s">
        <v>335</v>
      </c>
      <c r="D173" s="98">
        <v>2073160</v>
      </c>
      <c r="E173" s="110">
        <v>2073160.01</v>
      </c>
      <c r="F173" s="98">
        <v>0</v>
      </c>
      <c r="G173" s="110">
        <v>0</v>
      </c>
      <c r="H173" s="98">
        <f t="shared" si="7"/>
        <v>0</v>
      </c>
      <c r="I173" s="106"/>
      <c r="J173" s="226"/>
      <c r="K173" s="51"/>
      <c r="L173" s="51"/>
      <c r="M173" s="51"/>
    </row>
    <row r="174" spans="2:13" s="22" customFormat="1" ht="12.75" x14ac:dyDescent="0.2">
      <c r="B174" s="100" t="s">
        <v>336</v>
      </c>
      <c r="C174" s="16" t="s">
        <v>337</v>
      </c>
      <c r="D174" s="98">
        <v>3045000</v>
      </c>
      <c r="E174" s="110">
        <v>307986.7</v>
      </c>
      <c r="F174" s="98">
        <v>2818513</v>
      </c>
      <c r="G174" s="110">
        <v>81500</v>
      </c>
      <c r="H174" s="98">
        <f t="shared" si="7"/>
        <v>2737013</v>
      </c>
      <c r="I174" s="106">
        <f>G174+H174</f>
        <v>2818513</v>
      </c>
      <c r="J174" s="226" t="s">
        <v>1316</v>
      </c>
      <c r="K174" s="51"/>
      <c r="L174" s="51"/>
      <c r="M174" s="51"/>
    </row>
    <row r="175" spans="2:13" s="22" customFormat="1" ht="12.75" hidden="1" customHeight="1" x14ac:dyDescent="0.2">
      <c r="B175" s="101" t="s">
        <v>338</v>
      </c>
      <c r="C175" s="16" t="s">
        <v>339</v>
      </c>
      <c r="D175" s="98"/>
      <c r="E175" s="110"/>
      <c r="F175" s="98"/>
      <c r="G175" s="110"/>
      <c r="H175" s="98"/>
      <c r="I175" s="106"/>
      <c r="J175" s="105"/>
      <c r="K175" s="51"/>
      <c r="L175" s="51"/>
      <c r="M175" s="51"/>
    </row>
    <row r="176" spans="2:13" s="22" customFormat="1" ht="12.75" hidden="1" customHeight="1" x14ac:dyDescent="0.2">
      <c r="B176" s="101" t="s">
        <v>340</v>
      </c>
      <c r="C176" s="16" t="s">
        <v>341</v>
      </c>
      <c r="D176" s="98">
        <v>52459</v>
      </c>
      <c r="E176" s="110">
        <v>52459.46</v>
      </c>
      <c r="F176" s="98">
        <v>0</v>
      </c>
      <c r="G176" s="110">
        <v>0</v>
      </c>
      <c r="H176" s="98">
        <f t="shared" ref="H176:H185" si="8">SUM(F176-G176)</f>
        <v>0</v>
      </c>
      <c r="I176" s="106"/>
      <c r="J176" s="105"/>
      <c r="K176" s="51"/>
      <c r="L176" s="51"/>
      <c r="M176" s="51"/>
    </row>
    <row r="177" spans="2:13" ht="12.75" hidden="1" customHeight="1" x14ac:dyDescent="0.2">
      <c r="B177" s="101" t="s">
        <v>342</v>
      </c>
      <c r="C177" s="16" t="s">
        <v>343</v>
      </c>
      <c r="D177" s="98">
        <v>71695</v>
      </c>
      <c r="E177" s="110">
        <v>71695.38</v>
      </c>
      <c r="F177" s="98">
        <v>0</v>
      </c>
      <c r="G177" s="110">
        <v>0</v>
      </c>
      <c r="H177" s="98">
        <f t="shared" si="8"/>
        <v>0</v>
      </c>
      <c r="I177" s="106"/>
      <c r="J177" s="107"/>
      <c r="K177" s="51"/>
      <c r="L177" s="51"/>
      <c r="M177" s="51"/>
    </row>
    <row r="178" spans="2:13" ht="12.75" hidden="1" customHeight="1" x14ac:dyDescent="0.2">
      <c r="B178" s="101" t="s">
        <v>344</v>
      </c>
      <c r="C178" s="16" t="s">
        <v>345</v>
      </c>
      <c r="D178" s="98">
        <v>193884</v>
      </c>
      <c r="E178" s="110">
        <v>193883.68</v>
      </c>
      <c r="F178" s="98">
        <v>0</v>
      </c>
      <c r="G178" s="110">
        <v>0</v>
      </c>
      <c r="H178" s="98">
        <f t="shared" si="8"/>
        <v>0</v>
      </c>
      <c r="I178" s="106"/>
      <c r="J178" s="105"/>
      <c r="K178" s="51"/>
      <c r="L178" s="51"/>
      <c r="M178" s="51"/>
    </row>
    <row r="179" spans="2:13" ht="12.75" hidden="1" customHeight="1" x14ac:dyDescent="0.2">
      <c r="B179" s="101" t="s">
        <v>346</v>
      </c>
      <c r="C179" s="16" t="s">
        <v>347</v>
      </c>
      <c r="D179" s="98">
        <v>57912</v>
      </c>
      <c r="E179" s="110">
        <v>57912</v>
      </c>
      <c r="F179" s="98">
        <v>0</v>
      </c>
      <c r="G179" s="110">
        <v>0</v>
      </c>
      <c r="H179" s="98">
        <f t="shared" si="8"/>
        <v>0</v>
      </c>
      <c r="I179" s="106"/>
      <c r="J179" s="105"/>
      <c r="K179" s="51"/>
      <c r="L179" s="51"/>
      <c r="M179" s="51"/>
    </row>
    <row r="180" spans="2:13" ht="12.75" hidden="1" customHeight="1" x14ac:dyDescent="0.2">
      <c r="B180" s="101" t="s">
        <v>348</v>
      </c>
      <c r="C180" s="16" t="s">
        <v>349</v>
      </c>
      <c r="D180" s="98">
        <v>20741</v>
      </c>
      <c r="E180" s="110">
        <v>20740.599999999999</v>
      </c>
      <c r="F180" s="98">
        <v>0</v>
      </c>
      <c r="G180" s="110">
        <v>0</v>
      </c>
      <c r="H180" s="98">
        <f t="shared" si="8"/>
        <v>0</v>
      </c>
      <c r="I180" s="106"/>
      <c r="J180" s="105"/>
      <c r="K180" s="51"/>
      <c r="L180" s="51"/>
      <c r="M180" s="51"/>
    </row>
    <row r="181" spans="2:13" ht="12.75" hidden="1" customHeight="1" x14ac:dyDescent="0.2">
      <c r="B181" s="101" t="s">
        <v>350</v>
      </c>
      <c r="C181" s="16" t="s">
        <v>351</v>
      </c>
      <c r="D181" s="98">
        <v>48080</v>
      </c>
      <c r="E181" s="110">
        <v>48080</v>
      </c>
      <c r="F181" s="98">
        <v>0</v>
      </c>
      <c r="G181" s="110">
        <v>0</v>
      </c>
      <c r="H181" s="98">
        <f t="shared" si="8"/>
        <v>0</v>
      </c>
      <c r="I181" s="106"/>
      <c r="J181" s="105"/>
      <c r="K181" s="51"/>
      <c r="L181" s="51"/>
      <c r="M181" s="51"/>
    </row>
    <row r="182" spans="2:13" ht="12.75" hidden="1" customHeight="1" x14ac:dyDescent="0.2">
      <c r="B182" s="101" t="s">
        <v>352</v>
      </c>
      <c r="C182" s="16" t="s">
        <v>353</v>
      </c>
      <c r="D182" s="98">
        <v>41438</v>
      </c>
      <c r="E182" s="110">
        <v>41438</v>
      </c>
      <c r="F182" s="98">
        <v>0</v>
      </c>
      <c r="G182" s="110">
        <v>0</v>
      </c>
      <c r="H182" s="98">
        <f t="shared" si="8"/>
        <v>0</v>
      </c>
      <c r="I182" s="106"/>
      <c r="J182" s="105"/>
      <c r="K182" s="51"/>
      <c r="L182" s="51"/>
      <c r="M182" s="51"/>
    </row>
    <row r="183" spans="2:13" ht="12.75" hidden="1" customHeight="1" x14ac:dyDescent="0.2">
      <c r="B183" s="101" t="s">
        <v>354</v>
      </c>
      <c r="C183" s="16" t="s">
        <v>355</v>
      </c>
      <c r="D183" s="98">
        <v>50280</v>
      </c>
      <c r="E183" s="110">
        <v>50280</v>
      </c>
      <c r="F183" s="98">
        <v>0</v>
      </c>
      <c r="G183" s="110">
        <v>0</v>
      </c>
      <c r="H183" s="98">
        <f t="shared" si="8"/>
        <v>0</v>
      </c>
      <c r="I183" s="106"/>
      <c r="J183" s="105"/>
      <c r="K183" s="51"/>
      <c r="L183" s="51"/>
      <c r="M183" s="51"/>
    </row>
    <row r="184" spans="2:13" ht="12.75" hidden="1" customHeight="1" x14ac:dyDescent="0.2">
      <c r="B184" s="101" t="s">
        <v>356</v>
      </c>
      <c r="C184" s="16" t="s">
        <v>357</v>
      </c>
      <c r="D184" s="98">
        <v>132120</v>
      </c>
      <c r="E184" s="110">
        <v>132119.51999999999</v>
      </c>
      <c r="F184" s="98">
        <v>0</v>
      </c>
      <c r="G184" s="110">
        <v>0</v>
      </c>
      <c r="H184" s="98">
        <f t="shared" si="8"/>
        <v>0</v>
      </c>
      <c r="I184" s="106"/>
      <c r="J184" s="105"/>
      <c r="K184" s="51"/>
      <c r="L184" s="51"/>
      <c r="M184" s="51"/>
    </row>
    <row r="185" spans="2:13" ht="12.75" hidden="1" customHeight="1" x14ac:dyDescent="0.2">
      <c r="B185" s="101" t="s">
        <v>358</v>
      </c>
      <c r="C185" s="16" t="s">
        <v>359</v>
      </c>
      <c r="D185" s="98">
        <v>73890</v>
      </c>
      <c r="E185" s="110">
        <v>73889.8</v>
      </c>
      <c r="F185" s="98">
        <v>0</v>
      </c>
      <c r="G185" s="110">
        <v>0</v>
      </c>
      <c r="H185" s="98">
        <f t="shared" si="8"/>
        <v>0</v>
      </c>
      <c r="I185" s="106"/>
      <c r="J185" s="105"/>
      <c r="K185" s="51"/>
      <c r="L185" s="51"/>
      <c r="M185" s="51"/>
    </row>
    <row r="186" spans="2:13" ht="12.75" hidden="1" customHeight="1" x14ac:dyDescent="0.2">
      <c r="B186" s="101" t="s">
        <v>360</v>
      </c>
      <c r="C186" s="16" t="s">
        <v>361</v>
      </c>
      <c r="D186" s="98"/>
      <c r="E186" s="110"/>
      <c r="F186" s="98"/>
      <c r="G186" s="110"/>
      <c r="H186" s="98"/>
      <c r="I186" s="106"/>
      <c r="J186" s="105"/>
      <c r="K186" s="51"/>
      <c r="L186" s="51"/>
      <c r="M186" s="51"/>
    </row>
    <row r="187" spans="2:13" s="47" customFormat="1" ht="12.75" hidden="1" customHeight="1" x14ac:dyDescent="0.2">
      <c r="B187" s="101" t="s">
        <v>362</v>
      </c>
      <c r="C187" s="16" t="s">
        <v>363</v>
      </c>
      <c r="D187" s="98">
        <v>68500</v>
      </c>
      <c r="E187" s="110">
        <v>68499.8</v>
      </c>
      <c r="F187" s="98">
        <v>0</v>
      </c>
      <c r="G187" s="110">
        <v>0</v>
      </c>
      <c r="H187" s="98">
        <f>SUM(F187-G187)</f>
        <v>0</v>
      </c>
      <c r="I187" s="106"/>
      <c r="J187" s="105"/>
      <c r="K187" s="51"/>
      <c r="L187" s="51"/>
      <c r="M187" s="51"/>
    </row>
    <row r="188" spans="2:13" s="47" customFormat="1" ht="12.75" hidden="1" customHeight="1" x14ac:dyDescent="0.2">
      <c r="B188" s="101" t="s">
        <v>364</v>
      </c>
      <c r="C188" s="16" t="s">
        <v>365</v>
      </c>
      <c r="D188" s="98"/>
      <c r="E188" s="110"/>
      <c r="F188" s="98"/>
      <c r="G188" s="110"/>
      <c r="H188" s="98"/>
      <c r="I188" s="106"/>
      <c r="J188" s="105"/>
      <c r="K188" s="51"/>
      <c r="L188" s="51"/>
      <c r="M188" s="51"/>
    </row>
    <row r="189" spans="2:13" ht="12.75" hidden="1" customHeight="1" x14ac:dyDescent="0.2">
      <c r="B189" s="101" t="s">
        <v>366</v>
      </c>
      <c r="C189" s="16" t="s">
        <v>367</v>
      </c>
      <c r="D189" s="98">
        <v>822200</v>
      </c>
      <c r="E189" s="110">
        <v>794288.12</v>
      </c>
      <c r="F189" s="98">
        <v>0</v>
      </c>
      <c r="G189" s="110">
        <v>0</v>
      </c>
      <c r="H189" s="98">
        <f>SUM(F189-G189)</f>
        <v>0</v>
      </c>
      <c r="I189" s="106"/>
      <c r="J189" s="105"/>
      <c r="K189" s="51"/>
      <c r="L189" s="51"/>
      <c r="M189" s="51"/>
    </row>
    <row r="190" spans="2:13" ht="12.75" hidden="1" customHeight="1" x14ac:dyDescent="0.2">
      <c r="B190" s="101" t="s">
        <v>368</v>
      </c>
      <c r="C190" s="16" t="s">
        <v>369</v>
      </c>
      <c r="D190" s="98">
        <v>355563</v>
      </c>
      <c r="E190" s="110">
        <v>293780.25</v>
      </c>
      <c r="F190" s="98">
        <v>0</v>
      </c>
      <c r="G190" s="110">
        <v>0</v>
      </c>
      <c r="H190" s="98">
        <f>SUM(F190-G190)</f>
        <v>0</v>
      </c>
      <c r="I190" s="106"/>
      <c r="J190" s="105"/>
      <c r="K190" s="51"/>
      <c r="L190" s="51"/>
      <c r="M190" s="51"/>
    </row>
    <row r="191" spans="2:13" ht="12.75" hidden="1" customHeight="1" x14ac:dyDescent="0.2">
      <c r="B191" s="100" t="s">
        <v>642</v>
      </c>
      <c r="C191" s="16" t="s">
        <v>75</v>
      </c>
      <c r="D191" s="98">
        <v>3087778</v>
      </c>
      <c r="E191" s="110">
        <v>3087777.94</v>
      </c>
      <c r="F191" s="98">
        <v>0</v>
      </c>
      <c r="G191" s="110">
        <v>0</v>
      </c>
      <c r="H191" s="98">
        <f>SUM(F191-G191)</f>
        <v>0</v>
      </c>
      <c r="I191" s="106"/>
      <c r="J191" s="105"/>
      <c r="K191" s="51"/>
      <c r="L191" s="51"/>
      <c r="M191" s="51"/>
    </row>
    <row r="192" spans="2:13" ht="12.75" hidden="1" customHeight="1" x14ac:dyDescent="0.2">
      <c r="B192" s="101" t="s">
        <v>370</v>
      </c>
      <c r="C192" s="16" t="s">
        <v>371</v>
      </c>
      <c r="D192" s="98">
        <v>214239</v>
      </c>
      <c r="E192" s="110">
        <v>214238.9</v>
      </c>
      <c r="F192" s="98">
        <v>0</v>
      </c>
      <c r="G192" s="110">
        <v>0</v>
      </c>
      <c r="H192" s="98">
        <f>SUM(F192-G192)</f>
        <v>0</v>
      </c>
      <c r="I192" s="106"/>
      <c r="J192" s="105"/>
      <c r="K192" s="51"/>
      <c r="L192" s="51"/>
      <c r="M192" s="51"/>
    </row>
    <row r="193" spans="2:13" ht="12.75" hidden="1" customHeight="1" x14ac:dyDescent="0.2">
      <c r="B193" s="101" t="s">
        <v>372</v>
      </c>
      <c r="C193" s="16" t="s">
        <v>373</v>
      </c>
      <c r="D193" s="98"/>
      <c r="E193" s="110"/>
      <c r="F193" s="98"/>
      <c r="G193" s="110"/>
      <c r="H193" s="98"/>
      <c r="I193" s="106"/>
      <c r="J193" s="105"/>
      <c r="K193" s="51"/>
      <c r="L193" s="51"/>
      <c r="M193" s="51"/>
    </row>
    <row r="194" spans="2:13" ht="12.75" hidden="1" customHeight="1" x14ac:dyDescent="0.2">
      <c r="B194" s="101" t="s">
        <v>374</v>
      </c>
      <c r="C194" s="16" t="s">
        <v>375</v>
      </c>
      <c r="D194" s="98">
        <v>513100</v>
      </c>
      <c r="E194" s="110">
        <v>513100</v>
      </c>
      <c r="F194" s="98">
        <v>0</v>
      </c>
      <c r="G194" s="110">
        <v>0</v>
      </c>
      <c r="H194" s="98">
        <f>SUM(F194-G194)</f>
        <v>0</v>
      </c>
      <c r="I194" s="106"/>
      <c r="J194" s="105"/>
      <c r="K194" s="51"/>
      <c r="L194" s="51"/>
      <c r="M194" s="51"/>
    </row>
    <row r="195" spans="2:13" ht="12.75" hidden="1" customHeight="1" x14ac:dyDescent="0.2">
      <c r="B195" s="101" t="s">
        <v>376</v>
      </c>
      <c r="C195" s="16" t="s">
        <v>377</v>
      </c>
      <c r="D195" s="98">
        <v>236555</v>
      </c>
      <c r="E195" s="110">
        <v>236555.31</v>
      </c>
      <c r="F195" s="98">
        <v>0</v>
      </c>
      <c r="G195" s="110">
        <v>0</v>
      </c>
      <c r="H195" s="98">
        <f>SUM(F195-G195)</f>
        <v>0</v>
      </c>
      <c r="I195" s="106"/>
      <c r="J195" s="107"/>
      <c r="K195" s="51"/>
      <c r="L195" s="51"/>
      <c r="M195" s="51"/>
    </row>
    <row r="196" spans="2:13" ht="12.75" x14ac:dyDescent="0.2">
      <c r="B196" s="54"/>
      <c r="C196" s="121"/>
      <c r="D196" s="98"/>
      <c r="E196" s="110"/>
      <c r="F196" s="98"/>
      <c r="G196" s="110"/>
      <c r="H196" s="98"/>
      <c r="I196" s="106"/>
      <c r="J196" s="105"/>
      <c r="K196" s="51"/>
      <c r="L196" s="51"/>
      <c r="M196" s="51"/>
    </row>
    <row r="197" spans="2:13" ht="12.75" hidden="1" x14ac:dyDescent="0.2">
      <c r="B197" s="54" t="s">
        <v>352</v>
      </c>
      <c r="C197" s="17" t="s">
        <v>353</v>
      </c>
      <c r="D197" s="18">
        <v>41438</v>
      </c>
      <c r="E197" s="18">
        <v>41438</v>
      </c>
      <c r="F197" s="18">
        <v>0</v>
      </c>
      <c r="G197" s="18">
        <v>0</v>
      </c>
      <c r="H197" s="18">
        <f t="shared" ref="H197:H200" si="9">SUM(F197-G197)</f>
        <v>0</v>
      </c>
      <c r="I197" s="61"/>
      <c r="J197" s="24"/>
      <c r="K197" s="51"/>
      <c r="L197" s="51"/>
      <c r="M197" s="51"/>
    </row>
    <row r="198" spans="2:13" ht="12.75" hidden="1" x14ac:dyDescent="0.2">
      <c r="B198" s="54" t="s">
        <v>354</v>
      </c>
      <c r="C198" s="17" t="s">
        <v>355</v>
      </c>
      <c r="D198" s="18">
        <v>50280</v>
      </c>
      <c r="E198" s="18">
        <v>50280</v>
      </c>
      <c r="F198" s="18">
        <v>0</v>
      </c>
      <c r="G198" s="18">
        <v>0</v>
      </c>
      <c r="H198" s="18">
        <f t="shared" si="9"/>
        <v>0</v>
      </c>
      <c r="I198" s="61"/>
      <c r="J198" s="24"/>
      <c r="K198" s="51"/>
      <c r="L198" s="51"/>
      <c r="M198" s="51"/>
    </row>
    <row r="199" spans="2:13" ht="12.75" hidden="1" x14ac:dyDescent="0.2">
      <c r="B199" s="54" t="s">
        <v>356</v>
      </c>
      <c r="C199" s="17" t="s">
        <v>357</v>
      </c>
      <c r="D199" s="18">
        <v>132120</v>
      </c>
      <c r="E199" s="18">
        <v>132119.51999999999</v>
      </c>
      <c r="F199" s="18">
        <v>0</v>
      </c>
      <c r="G199" s="18">
        <v>0</v>
      </c>
      <c r="H199" s="18">
        <f t="shared" si="9"/>
        <v>0</v>
      </c>
      <c r="I199" s="61"/>
      <c r="J199" s="24"/>
      <c r="K199" s="51"/>
      <c r="L199" s="51"/>
      <c r="M199" s="51"/>
    </row>
    <row r="200" spans="2:13" ht="12.75" hidden="1" x14ac:dyDescent="0.2">
      <c r="B200" s="54" t="s">
        <v>358</v>
      </c>
      <c r="C200" s="17" t="s">
        <v>359</v>
      </c>
      <c r="D200" s="18">
        <v>73890</v>
      </c>
      <c r="E200" s="18">
        <v>73889.8</v>
      </c>
      <c r="F200" s="18">
        <v>0</v>
      </c>
      <c r="G200" s="18">
        <v>0</v>
      </c>
      <c r="H200" s="18">
        <f t="shared" si="9"/>
        <v>0</v>
      </c>
      <c r="I200" s="61"/>
      <c r="J200" s="24"/>
      <c r="K200" s="51"/>
      <c r="L200" s="51"/>
      <c r="M200" s="51"/>
    </row>
    <row r="201" spans="2:13" ht="12.75" hidden="1" x14ac:dyDescent="0.2">
      <c r="B201" s="54" t="s">
        <v>360</v>
      </c>
      <c r="C201" s="17" t="s">
        <v>361</v>
      </c>
      <c r="D201" s="18"/>
      <c r="E201" s="18"/>
      <c r="F201" s="18"/>
      <c r="G201" s="18"/>
      <c r="H201" s="18"/>
      <c r="I201" s="61"/>
      <c r="J201" s="24"/>
      <c r="K201" s="51"/>
      <c r="L201" s="51"/>
      <c r="M201" s="51"/>
    </row>
    <row r="202" spans="2:13" ht="12.75" hidden="1" x14ac:dyDescent="0.2">
      <c r="B202" s="54" t="s">
        <v>362</v>
      </c>
      <c r="C202" s="17" t="s">
        <v>363</v>
      </c>
      <c r="D202" s="18">
        <v>68500</v>
      </c>
      <c r="E202" s="18">
        <v>68499.8</v>
      </c>
      <c r="F202" s="18">
        <v>0</v>
      </c>
      <c r="G202" s="18">
        <v>0</v>
      </c>
      <c r="H202" s="18">
        <f>SUM(F202-G202)</f>
        <v>0</v>
      </c>
      <c r="I202" s="61"/>
      <c r="J202" s="24"/>
      <c r="K202" s="51"/>
      <c r="L202" s="51"/>
      <c r="M202" s="51"/>
    </row>
    <row r="203" spans="2:13" ht="12.75" hidden="1" x14ac:dyDescent="0.2">
      <c r="B203" s="54" t="s">
        <v>364</v>
      </c>
      <c r="C203" s="17" t="s">
        <v>365</v>
      </c>
      <c r="D203" s="18"/>
      <c r="E203" s="18"/>
      <c r="F203" s="18"/>
      <c r="G203" s="18"/>
      <c r="H203" s="18"/>
      <c r="I203" s="61"/>
      <c r="J203" s="24"/>
      <c r="K203" s="51"/>
      <c r="L203" s="51"/>
      <c r="M203" s="51"/>
    </row>
    <row r="204" spans="2:13" ht="12.75" hidden="1" x14ac:dyDescent="0.2">
      <c r="B204" s="54" t="s">
        <v>366</v>
      </c>
      <c r="C204" s="17" t="s">
        <v>367</v>
      </c>
      <c r="D204" s="18">
        <v>822200</v>
      </c>
      <c r="E204" s="18">
        <v>794288.12</v>
      </c>
      <c r="F204" s="18">
        <v>0</v>
      </c>
      <c r="G204" s="18">
        <v>0</v>
      </c>
      <c r="H204" s="18">
        <f>SUM(F204-G204)</f>
        <v>0</v>
      </c>
      <c r="I204" s="61"/>
      <c r="J204" s="24"/>
      <c r="K204" s="51"/>
      <c r="L204" s="51"/>
      <c r="M204" s="51"/>
    </row>
    <row r="205" spans="2:13" ht="12.75" hidden="1" x14ac:dyDescent="0.2">
      <c r="B205" s="54" t="s">
        <v>368</v>
      </c>
      <c r="C205" s="17" t="s">
        <v>369</v>
      </c>
      <c r="D205" s="18">
        <v>355563</v>
      </c>
      <c r="E205" s="18">
        <v>293780.25</v>
      </c>
      <c r="F205" s="18">
        <v>0</v>
      </c>
      <c r="G205" s="18">
        <v>0</v>
      </c>
      <c r="H205" s="18">
        <f>SUM(F205-G205)</f>
        <v>0</v>
      </c>
      <c r="I205" s="61"/>
      <c r="J205" s="24"/>
      <c r="K205" s="51"/>
      <c r="L205" s="51"/>
      <c r="M205" s="51"/>
    </row>
    <row r="206" spans="2:13" ht="12.75" hidden="1" x14ac:dyDescent="0.2">
      <c r="B206" s="55" t="s">
        <v>642</v>
      </c>
      <c r="C206" s="17" t="s">
        <v>75</v>
      </c>
      <c r="D206" s="18">
        <v>3087778</v>
      </c>
      <c r="E206" s="18">
        <v>3087777.94</v>
      </c>
      <c r="F206" s="18">
        <v>0</v>
      </c>
      <c r="G206" s="18">
        <v>0</v>
      </c>
      <c r="H206" s="18">
        <f>SUM(F206-G206)</f>
        <v>0</v>
      </c>
      <c r="I206" s="61"/>
      <c r="J206" s="24"/>
      <c r="K206" s="51"/>
      <c r="L206" s="51"/>
      <c r="M206" s="51"/>
    </row>
    <row r="207" spans="2:13" ht="12.75" hidden="1" x14ac:dyDescent="0.2">
      <c r="B207" s="54" t="s">
        <v>370</v>
      </c>
      <c r="C207" s="17" t="s">
        <v>371</v>
      </c>
      <c r="D207" s="18">
        <v>214239</v>
      </c>
      <c r="E207" s="18">
        <v>214238.9</v>
      </c>
      <c r="F207" s="18">
        <v>0</v>
      </c>
      <c r="G207" s="18">
        <v>0</v>
      </c>
      <c r="H207" s="18">
        <f>SUM(F207-G207)</f>
        <v>0</v>
      </c>
      <c r="I207" s="61"/>
      <c r="J207" s="24"/>
      <c r="K207" s="51"/>
      <c r="L207" s="51"/>
      <c r="M207" s="51"/>
    </row>
    <row r="208" spans="2:13" ht="12.75" hidden="1" x14ac:dyDescent="0.2">
      <c r="B208" s="54" t="s">
        <v>372</v>
      </c>
      <c r="C208" s="17" t="s">
        <v>373</v>
      </c>
      <c r="D208" s="18"/>
      <c r="E208" s="18"/>
      <c r="F208" s="18"/>
      <c r="G208" s="18"/>
      <c r="H208" s="18"/>
      <c r="I208" s="61"/>
      <c r="J208" s="24"/>
      <c r="K208" s="51"/>
      <c r="L208" s="51"/>
      <c r="M208" s="51"/>
    </row>
    <row r="209" spans="2:13" ht="12.75" hidden="1" x14ac:dyDescent="0.2">
      <c r="B209" s="54" t="s">
        <v>374</v>
      </c>
      <c r="C209" s="17" t="s">
        <v>375</v>
      </c>
      <c r="D209" s="18">
        <v>513100</v>
      </c>
      <c r="E209" s="18">
        <v>513100</v>
      </c>
      <c r="F209" s="18">
        <v>0</v>
      </c>
      <c r="G209" s="18">
        <v>0</v>
      </c>
      <c r="H209" s="18">
        <f>SUM(F209-G209)</f>
        <v>0</v>
      </c>
      <c r="I209" s="61"/>
      <c r="J209" s="24"/>
      <c r="K209" s="51"/>
      <c r="L209" s="51"/>
      <c r="M209" s="51"/>
    </row>
    <row r="210" spans="2:13" ht="12.75" hidden="1" x14ac:dyDescent="0.2">
      <c r="B210" s="57" t="s">
        <v>376</v>
      </c>
      <c r="C210" s="58" t="s">
        <v>377</v>
      </c>
      <c r="D210" s="59">
        <v>236555</v>
      </c>
      <c r="E210" s="59">
        <v>236555.31</v>
      </c>
      <c r="F210" s="59">
        <v>0</v>
      </c>
      <c r="G210" s="59">
        <v>0</v>
      </c>
      <c r="H210" s="18">
        <f>SUM(F210-G210)</f>
        <v>0</v>
      </c>
      <c r="I210" s="61"/>
      <c r="J210" s="24"/>
      <c r="K210" s="51"/>
      <c r="L210" s="51"/>
      <c r="M210" s="51"/>
    </row>
    <row r="211" spans="2:13" ht="12.75" x14ac:dyDescent="0.2">
      <c r="B211" s="62"/>
      <c r="C211" s="49"/>
      <c r="D211" s="50">
        <f>SUM(D5:D210)</f>
        <v>259546543</v>
      </c>
      <c r="E211" s="50">
        <f>SUM(E5:E210)</f>
        <v>243229133.86000019</v>
      </c>
      <c r="F211" s="50">
        <f>SUM(F5:F210)</f>
        <v>29289510</v>
      </c>
      <c r="G211" s="50">
        <f>SUM(G5:G210)</f>
        <v>13711106.290000001</v>
      </c>
      <c r="H211" s="50">
        <f>SUM(H5:H210)</f>
        <v>15578403.709999999</v>
      </c>
      <c r="I211" s="64">
        <f>SUM(I6:I196)</f>
        <v>28549983.25</v>
      </c>
      <c r="J211" s="63"/>
      <c r="K211" s="51"/>
      <c r="L211" s="51"/>
      <c r="M211" s="5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J46" sqref="J46"/>
    </sheetView>
  </sheetViews>
  <sheetFormatPr defaultRowHeight="12" x14ac:dyDescent="0.2"/>
  <cols>
    <col min="3" max="3" width="49.6640625" customWidth="1"/>
    <col min="4" max="4" width="12.6640625" hidden="1" customWidth="1"/>
    <col min="5" max="5" width="2.5" hidden="1" customWidth="1"/>
    <col min="6" max="9" width="12.6640625" customWidth="1"/>
    <col min="10" max="10" width="35.6640625" customWidth="1"/>
  </cols>
  <sheetData>
    <row r="1" spans="1:10" s="96" customFormat="1" x14ac:dyDescent="0.2">
      <c r="B1" s="96" t="s">
        <v>1127</v>
      </c>
    </row>
    <row r="2" spans="1:10" s="96" customFormat="1" x14ac:dyDescent="0.2"/>
    <row r="3" spans="1:10" ht="12.75" x14ac:dyDescent="0.2">
      <c r="A3" s="1"/>
      <c r="B3" s="25"/>
      <c r="C3" s="25" t="s">
        <v>8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7" t="s">
        <v>31</v>
      </c>
      <c r="J3" s="28" t="s">
        <v>32</v>
      </c>
    </row>
    <row r="4" spans="1:10" ht="24.75" customHeight="1" x14ac:dyDescent="0.2">
      <c r="A4" s="1"/>
      <c r="B4" s="30"/>
      <c r="C4" s="30"/>
      <c r="D4" s="31" t="s">
        <v>1129</v>
      </c>
      <c r="E4" s="31" t="s">
        <v>1128</v>
      </c>
      <c r="F4" s="33">
        <v>2016</v>
      </c>
      <c r="G4" s="197" t="s">
        <v>1189</v>
      </c>
      <c r="H4" s="33" t="s">
        <v>5</v>
      </c>
      <c r="I4" s="31" t="s">
        <v>632</v>
      </c>
      <c r="J4" s="71"/>
    </row>
    <row r="5" spans="1:10" ht="12.75" hidden="1" x14ac:dyDescent="0.2">
      <c r="B5" s="65" t="s">
        <v>378</v>
      </c>
      <c r="C5" s="17" t="s">
        <v>379</v>
      </c>
      <c r="D5" s="18">
        <v>0</v>
      </c>
      <c r="E5" s="18">
        <v>0</v>
      </c>
      <c r="F5" s="18">
        <v>0</v>
      </c>
      <c r="G5" s="18">
        <v>0</v>
      </c>
      <c r="H5" s="18">
        <f t="shared" ref="H5" si="0">SUM(F5-G5)</f>
        <v>0</v>
      </c>
      <c r="I5" s="48"/>
      <c r="J5" s="37"/>
    </row>
    <row r="6" spans="1:10" ht="12.75" x14ac:dyDescent="0.2">
      <c r="B6" s="65"/>
      <c r="C6" s="17"/>
      <c r="D6" s="18"/>
      <c r="E6" s="18"/>
      <c r="F6" s="18"/>
      <c r="G6" s="18"/>
      <c r="H6" s="18"/>
      <c r="I6" s="18"/>
      <c r="J6" s="89"/>
    </row>
    <row r="7" spans="1:10" ht="12.75" hidden="1" x14ac:dyDescent="0.2">
      <c r="B7" s="65" t="s">
        <v>378</v>
      </c>
      <c r="C7" s="16" t="s">
        <v>379</v>
      </c>
      <c r="D7" s="98">
        <v>0</v>
      </c>
      <c r="E7" s="110">
        <v>0</v>
      </c>
      <c r="F7" s="98">
        <v>0</v>
      </c>
      <c r="G7" s="110">
        <v>0</v>
      </c>
      <c r="H7" s="98">
        <f t="shared" ref="H7:H33" si="1">SUM(F7-G7)</f>
        <v>0</v>
      </c>
      <c r="I7" s="20"/>
      <c r="J7" s="48"/>
    </row>
    <row r="8" spans="1:10" ht="12.75" x14ac:dyDescent="0.2">
      <c r="B8" s="65" t="s">
        <v>380</v>
      </c>
      <c r="C8" s="16" t="s">
        <v>381</v>
      </c>
      <c r="D8" s="98">
        <v>16193562</v>
      </c>
      <c r="E8" s="110">
        <v>14603204.93</v>
      </c>
      <c r="F8" s="98">
        <v>2477814</v>
      </c>
      <c r="G8" s="110">
        <v>3517691.64</v>
      </c>
      <c r="H8" s="98">
        <f t="shared" si="1"/>
        <v>-1039877.6400000001</v>
      </c>
      <c r="I8" s="188">
        <v>2477814</v>
      </c>
      <c r="J8" s="192" t="s">
        <v>1212</v>
      </c>
    </row>
    <row r="9" spans="1:10" ht="12.75" hidden="1" x14ac:dyDescent="0.2">
      <c r="B9" s="65" t="s">
        <v>71</v>
      </c>
      <c r="C9" s="16" t="s">
        <v>382</v>
      </c>
      <c r="D9" s="98">
        <v>0</v>
      </c>
      <c r="E9" s="110">
        <v>0</v>
      </c>
      <c r="F9" s="98">
        <v>0</v>
      </c>
      <c r="G9" s="110">
        <v>0</v>
      </c>
      <c r="H9" s="98">
        <f t="shared" si="1"/>
        <v>0</v>
      </c>
      <c r="I9" s="35"/>
      <c r="J9" s="48"/>
    </row>
    <row r="10" spans="1:10" ht="12.75" hidden="1" x14ac:dyDescent="0.2">
      <c r="B10" s="65" t="s">
        <v>383</v>
      </c>
      <c r="C10" s="16" t="s">
        <v>384</v>
      </c>
      <c r="D10" s="98">
        <v>2300167</v>
      </c>
      <c r="E10" s="110">
        <v>2351469.83</v>
      </c>
      <c r="F10" s="98">
        <v>0</v>
      </c>
      <c r="G10" s="110">
        <v>0</v>
      </c>
      <c r="H10" s="98">
        <f t="shared" si="1"/>
        <v>0</v>
      </c>
      <c r="I10" s="35"/>
      <c r="J10" s="48"/>
    </row>
    <row r="11" spans="1:10" ht="12.75" hidden="1" x14ac:dyDescent="0.2">
      <c r="B11" s="65" t="s">
        <v>50</v>
      </c>
      <c r="C11" s="16" t="s">
        <v>385</v>
      </c>
      <c r="D11" s="98">
        <v>0</v>
      </c>
      <c r="E11" s="110">
        <v>297794.09000000003</v>
      </c>
      <c r="F11" s="98">
        <v>0</v>
      </c>
      <c r="G11" s="110">
        <v>0</v>
      </c>
      <c r="H11" s="98">
        <f t="shared" si="1"/>
        <v>0</v>
      </c>
      <c r="I11" s="35"/>
      <c r="J11" s="48"/>
    </row>
    <row r="12" spans="1:10" ht="12.75" hidden="1" x14ac:dyDescent="0.2">
      <c r="B12" s="65" t="s">
        <v>386</v>
      </c>
      <c r="C12" s="16" t="s">
        <v>387</v>
      </c>
      <c r="D12" s="98">
        <v>207500</v>
      </c>
      <c r="E12" s="110">
        <v>207500</v>
      </c>
      <c r="F12" s="98">
        <v>0</v>
      </c>
      <c r="G12" s="110">
        <v>0</v>
      </c>
      <c r="H12" s="98">
        <f t="shared" si="1"/>
        <v>0</v>
      </c>
      <c r="I12" s="35"/>
      <c r="J12" s="48"/>
    </row>
    <row r="13" spans="1:10" s="96" customFormat="1" ht="12.75" hidden="1" x14ac:dyDescent="0.2">
      <c r="B13" s="65" t="s">
        <v>388</v>
      </c>
      <c r="C13" s="16" t="s">
        <v>389</v>
      </c>
      <c r="D13" s="98">
        <v>290000</v>
      </c>
      <c r="E13" s="110">
        <v>274018.95</v>
      </c>
      <c r="F13" s="98">
        <v>0</v>
      </c>
      <c r="G13" s="110">
        <v>0</v>
      </c>
      <c r="H13" s="98">
        <f t="shared" si="1"/>
        <v>0</v>
      </c>
      <c r="I13" s="35"/>
      <c r="J13" s="48"/>
    </row>
    <row r="14" spans="1:10" s="96" customFormat="1" ht="12.75" hidden="1" x14ac:dyDescent="0.2">
      <c r="B14" s="65" t="s">
        <v>390</v>
      </c>
      <c r="C14" s="16" t="s">
        <v>391</v>
      </c>
      <c r="D14" s="98">
        <v>375000</v>
      </c>
      <c r="E14" s="110">
        <v>312375</v>
      </c>
      <c r="F14" s="98">
        <v>0</v>
      </c>
      <c r="G14" s="110">
        <v>0</v>
      </c>
      <c r="H14" s="98">
        <f t="shared" si="1"/>
        <v>0</v>
      </c>
      <c r="I14" s="35"/>
      <c r="J14" s="48"/>
    </row>
    <row r="15" spans="1:10" s="96" customFormat="1" ht="33" hidden="1" customHeight="1" x14ac:dyDescent="0.2">
      <c r="B15" s="101" t="s">
        <v>392</v>
      </c>
      <c r="C15" s="109" t="s">
        <v>393</v>
      </c>
      <c r="D15" s="98">
        <v>250000</v>
      </c>
      <c r="E15" s="110">
        <v>233408.33</v>
      </c>
      <c r="F15" s="98">
        <v>0</v>
      </c>
      <c r="G15" s="110">
        <v>0</v>
      </c>
      <c r="H15" s="98">
        <f t="shared" si="1"/>
        <v>0</v>
      </c>
      <c r="I15" s="35"/>
      <c r="J15" s="48"/>
    </row>
    <row r="16" spans="1:10" s="96" customFormat="1" ht="12.75" x14ac:dyDescent="0.2">
      <c r="B16" s="101" t="s">
        <v>643</v>
      </c>
      <c r="C16" s="109" t="s">
        <v>644</v>
      </c>
      <c r="D16" s="98">
        <v>7000000</v>
      </c>
      <c r="E16" s="110">
        <v>2208811.56</v>
      </c>
      <c r="F16" s="98">
        <v>7000000</v>
      </c>
      <c r="G16" s="110">
        <v>2208811.56</v>
      </c>
      <c r="H16" s="98">
        <f t="shared" si="1"/>
        <v>4791188.4399999995</v>
      </c>
      <c r="I16" s="188">
        <v>7000000</v>
      </c>
      <c r="J16" s="192" t="s">
        <v>1213</v>
      </c>
    </row>
    <row r="17" spans="2:10" s="96" customFormat="1" ht="12.75" x14ac:dyDescent="0.2">
      <c r="B17" s="101" t="s">
        <v>645</v>
      </c>
      <c r="C17" s="109" t="s">
        <v>1136</v>
      </c>
      <c r="D17" s="98">
        <v>0</v>
      </c>
      <c r="E17" s="110">
        <v>0</v>
      </c>
      <c r="F17" s="98">
        <v>1029210</v>
      </c>
      <c r="G17" s="110">
        <v>0</v>
      </c>
      <c r="H17" s="98">
        <f t="shared" si="1"/>
        <v>1029210</v>
      </c>
      <c r="I17" s="188">
        <v>1029210</v>
      </c>
      <c r="J17" s="192" t="s">
        <v>1214</v>
      </c>
    </row>
    <row r="18" spans="2:10" s="96" customFormat="1" ht="12.75" hidden="1" x14ac:dyDescent="0.2">
      <c r="B18" s="101" t="s">
        <v>394</v>
      </c>
      <c r="C18" s="16" t="s">
        <v>395</v>
      </c>
      <c r="D18" s="98">
        <v>4058700</v>
      </c>
      <c r="E18" s="110">
        <v>3684783.15</v>
      </c>
      <c r="F18" s="98">
        <v>0</v>
      </c>
      <c r="G18" s="110">
        <v>0</v>
      </c>
      <c r="H18" s="98">
        <f t="shared" si="1"/>
        <v>0</v>
      </c>
      <c r="I18" s="188"/>
      <c r="J18" s="192"/>
    </row>
    <row r="19" spans="2:10" s="96" customFormat="1" ht="12.75" hidden="1" x14ac:dyDescent="0.2">
      <c r="B19" s="101" t="s">
        <v>396</v>
      </c>
      <c r="C19" s="16" t="s">
        <v>397</v>
      </c>
      <c r="D19" s="98">
        <v>1022560</v>
      </c>
      <c r="E19" s="110">
        <v>1019370.14</v>
      </c>
      <c r="F19" s="98">
        <v>0</v>
      </c>
      <c r="G19" s="110">
        <v>0</v>
      </c>
      <c r="H19" s="98">
        <f t="shared" si="1"/>
        <v>0</v>
      </c>
      <c r="I19" s="188"/>
      <c r="J19" s="192"/>
    </row>
    <row r="20" spans="2:10" s="96" customFormat="1" ht="12.75" hidden="1" x14ac:dyDescent="0.2">
      <c r="B20" s="101" t="s">
        <v>398</v>
      </c>
      <c r="C20" s="16" t="s">
        <v>399</v>
      </c>
      <c r="D20" s="98">
        <v>451477</v>
      </c>
      <c r="E20" s="110">
        <v>451476.84</v>
      </c>
      <c r="F20" s="98">
        <v>0</v>
      </c>
      <c r="G20" s="110">
        <v>0</v>
      </c>
      <c r="H20" s="98">
        <f t="shared" si="1"/>
        <v>0</v>
      </c>
      <c r="I20" s="188"/>
      <c r="J20" s="192"/>
    </row>
    <row r="21" spans="2:10" s="96" customFormat="1" ht="12.75" hidden="1" x14ac:dyDescent="0.2">
      <c r="B21" s="101" t="s">
        <v>400</v>
      </c>
      <c r="C21" s="16" t="s">
        <v>401</v>
      </c>
      <c r="D21" s="98">
        <v>200000</v>
      </c>
      <c r="E21" s="110">
        <v>200000</v>
      </c>
      <c r="F21" s="98">
        <v>0</v>
      </c>
      <c r="G21" s="110">
        <v>0</v>
      </c>
      <c r="H21" s="98">
        <f t="shared" si="1"/>
        <v>0</v>
      </c>
      <c r="I21" s="188"/>
      <c r="J21" s="192"/>
    </row>
    <row r="22" spans="2:10" s="96" customFormat="1" ht="12.75" hidden="1" x14ac:dyDescent="0.2">
      <c r="B22" s="101" t="s">
        <v>402</v>
      </c>
      <c r="C22" s="16" t="s">
        <v>403</v>
      </c>
      <c r="D22" s="98">
        <v>396831</v>
      </c>
      <c r="E22" s="110">
        <v>396831.3</v>
      </c>
      <c r="F22" s="98">
        <v>0</v>
      </c>
      <c r="G22" s="110">
        <v>0</v>
      </c>
      <c r="H22" s="98">
        <f t="shared" si="1"/>
        <v>0</v>
      </c>
      <c r="I22" s="188"/>
      <c r="J22" s="192"/>
    </row>
    <row r="23" spans="2:10" s="96" customFormat="1" ht="12.75" hidden="1" x14ac:dyDescent="0.2">
      <c r="B23" s="100" t="s">
        <v>404</v>
      </c>
      <c r="C23" s="16" t="s">
        <v>405</v>
      </c>
      <c r="D23" s="98">
        <v>1115404</v>
      </c>
      <c r="E23" s="110">
        <v>1003935.91</v>
      </c>
      <c r="F23" s="98">
        <v>0</v>
      </c>
      <c r="G23" s="110">
        <v>0</v>
      </c>
      <c r="H23" s="98">
        <f t="shared" si="1"/>
        <v>0</v>
      </c>
      <c r="I23" s="188"/>
      <c r="J23" s="192"/>
    </row>
    <row r="24" spans="2:10" s="96" customFormat="1" ht="12.75" x14ac:dyDescent="0.2">
      <c r="B24" s="100" t="s">
        <v>406</v>
      </c>
      <c r="C24" s="16" t="s">
        <v>407</v>
      </c>
      <c r="D24" s="98">
        <v>2961200</v>
      </c>
      <c r="E24" s="110">
        <v>2788282.06</v>
      </c>
      <c r="F24" s="98">
        <v>2961200</v>
      </c>
      <c r="G24" s="110">
        <v>2788282.06</v>
      </c>
      <c r="H24" s="98">
        <f t="shared" si="1"/>
        <v>172917.93999999994</v>
      </c>
      <c r="I24" s="188">
        <v>2961200</v>
      </c>
      <c r="J24" s="194" t="s">
        <v>1227</v>
      </c>
    </row>
    <row r="25" spans="2:10" s="96" customFormat="1" ht="12.75" hidden="1" x14ac:dyDescent="0.2">
      <c r="B25" s="100" t="s">
        <v>408</v>
      </c>
      <c r="C25" s="16" t="s">
        <v>409</v>
      </c>
      <c r="D25" s="98">
        <v>430800</v>
      </c>
      <c r="E25" s="110">
        <v>430477.87</v>
      </c>
      <c r="F25" s="98">
        <v>0</v>
      </c>
      <c r="G25" s="110">
        <v>0</v>
      </c>
      <c r="H25" s="98">
        <f t="shared" si="1"/>
        <v>0</v>
      </c>
      <c r="I25" s="188"/>
      <c r="J25" s="192"/>
    </row>
    <row r="26" spans="2:10" s="96" customFormat="1" ht="12.75" hidden="1" x14ac:dyDescent="0.2">
      <c r="B26" s="101" t="s">
        <v>410</v>
      </c>
      <c r="C26" s="16" t="s">
        <v>411</v>
      </c>
      <c r="D26" s="98">
        <v>750000</v>
      </c>
      <c r="E26" s="110">
        <v>705500</v>
      </c>
      <c r="F26" s="98">
        <v>0</v>
      </c>
      <c r="G26" s="110">
        <v>0</v>
      </c>
      <c r="H26" s="98">
        <f t="shared" si="1"/>
        <v>0</v>
      </c>
      <c r="I26" s="188"/>
      <c r="J26" s="192"/>
    </row>
    <row r="27" spans="2:10" s="96" customFormat="1" ht="12.75" hidden="1" x14ac:dyDescent="0.2">
      <c r="B27" s="100" t="s">
        <v>412</v>
      </c>
      <c r="C27" s="16" t="s">
        <v>413</v>
      </c>
      <c r="D27" s="98">
        <v>915000</v>
      </c>
      <c r="E27" s="110">
        <v>830000</v>
      </c>
      <c r="F27" s="98">
        <v>0</v>
      </c>
      <c r="G27" s="110">
        <v>0</v>
      </c>
      <c r="H27" s="98">
        <f t="shared" si="1"/>
        <v>0</v>
      </c>
      <c r="I27" s="188"/>
      <c r="J27" s="192"/>
    </row>
    <row r="28" spans="2:10" s="96" customFormat="1" ht="12.75" x14ac:dyDescent="0.2">
      <c r="B28" s="100" t="s">
        <v>414</v>
      </c>
      <c r="C28" s="16" t="s">
        <v>1137</v>
      </c>
      <c r="D28" s="98">
        <v>15315000</v>
      </c>
      <c r="E28" s="110">
        <v>15255500</v>
      </c>
      <c r="F28" s="98">
        <v>14400000</v>
      </c>
      <c r="G28" s="110">
        <v>14400000</v>
      </c>
      <c r="H28" s="98">
        <f t="shared" si="1"/>
        <v>0</v>
      </c>
      <c r="I28" s="188">
        <v>14400000</v>
      </c>
      <c r="J28" s="194" t="s">
        <v>1215</v>
      </c>
    </row>
    <row r="29" spans="2:10" s="96" customFormat="1" ht="12.75" hidden="1" x14ac:dyDescent="0.2">
      <c r="B29" s="100" t="s">
        <v>415</v>
      </c>
      <c r="C29" s="16" t="s">
        <v>416</v>
      </c>
      <c r="D29" s="98">
        <v>117176</v>
      </c>
      <c r="E29" s="110">
        <v>117175.6</v>
      </c>
      <c r="F29" s="98">
        <v>0</v>
      </c>
      <c r="G29" s="110">
        <v>0</v>
      </c>
      <c r="H29" s="98">
        <f t="shared" si="1"/>
        <v>0</v>
      </c>
      <c r="I29" s="188"/>
      <c r="J29" s="192"/>
    </row>
    <row r="30" spans="2:10" s="96" customFormat="1" ht="12.75" hidden="1" x14ac:dyDescent="0.2">
      <c r="B30" s="101" t="s">
        <v>417</v>
      </c>
      <c r="C30" s="16" t="s">
        <v>418</v>
      </c>
      <c r="D30" s="98">
        <v>335000</v>
      </c>
      <c r="E30" s="110">
        <v>335000</v>
      </c>
      <c r="F30" s="98">
        <v>0</v>
      </c>
      <c r="G30" s="110">
        <v>0</v>
      </c>
      <c r="H30" s="98">
        <f t="shared" si="1"/>
        <v>0</v>
      </c>
      <c r="I30" s="188"/>
      <c r="J30" s="192"/>
    </row>
    <row r="31" spans="2:10" s="96" customFormat="1" ht="12.75" hidden="1" x14ac:dyDescent="0.2">
      <c r="B31" s="100" t="s">
        <v>419</v>
      </c>
      <c r="C31" s="16" t="s">
        <v>420</v>
      </c>
      <c r="D31" s="98">
        <v>0</v>
      </c>
      <c r="E31" s="110">
        <v>0</v>
      </c>
      <c r="F31" s="98">
        <v>0</v>
      </c>
      <c r="G31" s="110">
        <v>0</v>
      </c>
      <c r="H31" s="98">
        <f t="shared" si="1"/>
        <v>0</v>
      </c>
      <c r="I31" s="188"/>
      <c r="J31" s="192"/>
    </row>
    <row r="32" spans="2:10" s="96" customFormat="1" ht="12.75" hidden="1" x14ac:dyDescent="0.2">
      <c r="B32" s="100" t="s">
        <v>421</v>
      </c>
      <c r="C32" s="16" t="s">
        <v>422</v>
      </c>
      <c r="D32" s="98">
        <v>2472239</v>
      </c>
      <c r="E32" s="110">
        <v>1632</v>
      </c>
      <c r="F32" s="98">
        <v>0</v>
      </c>
      <c r="G32" s="110">
        <v>0</v>
      </c>
      <c r="H32" s="98">
        <f t="shared" si="1"/>
        <v>0</v>
      </c>
      <c r="I32" s="188"/>
      <c r="J32" s="192"/>
    </row>
    <row r="33" spans="2:10" s="96" customFormat="1" ht="12.75" x14ac:dyDescent="0.2">
      <c r="B33" s="66">
        <v>364865</v>
      </c>
      <c r="C33" s="16" t="s">
        <v>646</v>
      </c>
      <c r="D33" s="98">
        <v>1029210</v>
      </c>
      <c r="E33" s="110">
        <v>0</v>
      </c>
      <c r="F33" s="98">
        <v>1029210</v>
      </c>
      <c r="G33" s="110">
        <v>0</v>
      </c>
      <c r="H33" s="98">
        <f t="shared" si="1"/>
        <v>1029210</v>
      </c>
      <c r="I33" s="188"/>
      <c r="J33" s="194" t="s">
        <v>1216</v>
      </c>
    </row>
    <row r="34" spans="2:10" s="96" customFormat="1" ht="12.75" x14ac:dyDescent="0.2">
      <c r="B34" s="128"/>
      <c r="C34" s="16"/>
      <c r="D34" s="59"/>
      <c r="E34" s="110"/>
      <c r="F34" s="59"/>
      <c r="G34" s="110"/>
      <c r="H34" s="98"/>
      <c r="I34" s="35"/>
      <c r="J34" s="48"/>
    </row>
    <row r="35" spans="2:10" ht="12.75" x14ac:dyDescent="0.2">
      <c r="B35" s="23"/>
      <c r="C35" s="23"/>
      <c r="D35" s="23"/>
      <c r="E35" s="23"/>
      <c r="F35" s="23"/>
      <c r="G35" s="53"/>
      <c r="H35" s="23"/>
      <c r="I35" s="39"/>
      <c r="J35" s="39"/>
    </row>
    <row r="36" spans="2:10" ht="12.75" x14ac:dyDescent="0.2">
      <c r="B36" s="58"/>
      <c r="C36" s="58"/>
      <c r="D36" s="59">
        <f t="shared" ref="D36:I36" si="2">SUM(D5:D35)</f>
        <v>58186826</v>
      </c>
      <c r="E36" s="59">
        <f t="shared" si="2"/>
        <v>47708547.559999995</v>
      </c>
      <c r="F36" s="59">
        <f t="shared" si="2"/>
        <v>28897434</v>
      </c>
      <c r="G36" s="68">
        <f t="shared" si="2"/>
        <v>22914785.259999998</v>
      </c>
      <c r="H36" s="59">
        <f t="shared" si="2"/>
        <v>5982648.7399999984</v>
      </c>
      <c r="I36" s="59">
        <f t="shared" si="2"/>
        <v>27868224</v>
      </c>
      <c r="J36" s="38"/>
    </row>
    <row r="37" spans="2:10" ht="12.75" x14ac:dyDescent="0.2">
      <c r="B37" s="16"/>
      <c r="C37" s="16"/>
      <c r="D37" s="16"/>
      <c r="E37" s="16"/>
      <c r="F37" s="16"/>
      <c r="G37" s="16"/>
      <c r="H37" s="1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workbookViewId="0"/>
  </sheetViews>
  <sheetFormatPr defaultRowHeight="12" x14ac:dyDescent="0.2"/>
  <cols>
    <col min="2" max="2" width="9.33203125" style="85"/>
    <col min="3" max="3" width="49.6640625" customWidth="1"/>
    <col min="4" max="4" width="17.6640625" hidden="1" customWidth="1"/>
    <col min="5" max="5" width="15.5" hidden="1" customWidth="1"/>
    <col min="6" max="8" width="12.6640625" customWidth="1"/>
    <col min="9" max="9" width="13.33203125" customWidth="1"/>
    <col min="10" max="10" width="42" customWidth="1"/>
  </cols>
  <sheetData>
    <row r="1" spans="1:10" s="96" customFormat="1" x14ac:dyDescent="0.2">
      <c r="B1" s="96" t="s">
        <v>1226</v>
      </c>
    </row>
    <row r="2" spans="1:10" s="96" customFormat="1" x14ac:dyDescent="0.2">
      <c r="B2" s="85"/>
    </row>
    <row r="3" spans="1:10" ht="12.75" x14ac:dyDescent="0.2">
      <c r="A3" s="1"/>
      <c r="B3" s="80"/>
      <c r="C3" s="25" t="s">
        <v>9</v>
      </c>
      <c r="D3" s="27" t="s">
        <v>0</v>
      </c>
      <c r="E3" s="25" t="s">
        <v>1</v>
      </c>
      <c r="F3" s="27" t="s">
        <v>2</v>
      </c>
      <c r="G3" s="27" t="s">
        <v>3</v>
      </c>
      <c r="H3" s="29" t="s">
        <v>4</v>
      </c>
      <c r="I3" s="27" t="s">
        <v>31</v>
      </c>
      <c r="J3" s="27" t="s">
        <v>32</v>
      </c>
    </row>
    <row r="4" spans="1:10" ht="27" customHeight="1" x14ac:dyDescent="0.2">
      <c r="A4" s="1"/>
      <c r="B4" s="81"/>
      <c r="C4" s="30"/>
      <c r="D4" s="31" t="s">
        <v>1129</v>
      </c>
      <c r="E4" s="31" t="s">
        <v>1128</v>
      </c>
      <c r="F4" s="33">
        <v>2016</v>
      </c>
      <c r="G4" s="12" t="s">
        <v>1222</v>
      </c>
      <c r="H4" s="76" t="s">
        <v>5</v>
      </c>
      <c r="I4" s="31" t="s">
        <v>632</v>
      </c>
      <c r="J4" s="34"/>
    </row>
    <row r="5" spans="1:10" ht="12.75" x14ac:dyDescent="0.2">
      <c r="B5" s="131"/>
      <c r="C5" s="16"/>
      <c r="D5" s="75"/>
      <c r="E5" s="110"/>
      <c r="F5" s="75"/>
      <c r="G5" s="110"/>
      <c r="H5" s="75"/>
      <c r="I5" s="130"/>
      <c r="J5" s="39"/>
    </row>
    <row r="6" spans="1:10" s="187" customFormat="1" ht="12.75" x14ac:dyDescent="0.2">
      <c r="B6" s="196" t="s">
        <v>1220</v>
      </c>
      <c r="C6" s="16" t="s">
        <v>1221</v>
      </c>
      <c r="D6" s="188"/>
      <c r="E6" s="193"/>
      <c r="F6" s="188">
        <v>1213000</v>
      </c>
      <c r="G6" s="193">
        <v>119481</v>
      </c>
      <c r="H6" s="188">
        <f t="shared" ref="H6:H38" si="0">SUM(F6-G6)</f>
        <v>1093519</v>
      </c>
      <c r="I6" s="133">
        <v>1213000</v>
      </c>
      <c r="J6" s="48" t="s">
        <v>1202</v>
      </c>
    </row>
    <row r="7" spans="1:10" ht="12.75" hidden="1" x14ac:dyDescent="0.2">
      <c r="B7" s="101" t="s">
        <v>423</v>
      </c>
      <c r="C7" s="16" t="s">
        <v>424</v>
      </c>
      <c r="D7" s="98">
        <v>10134618</v>
      </c>
      <c r="E7" s="110">
        <v>10154620.57</v>
      </c>
      <c r="F7" s="98">
        <v>0</v>
      </c>
      <c r="G7" s="110">
        <v>0</v>
      </c>
      <c r="H7" s="98">
        <f t="shared" si="0"/>
        <v>0</v>
      </c>
      <c r="I7" s="133">
        <v>6593523</v>
      </c>
      <c r="J7" s="48"/>
    </row>
    <row r="8" spans="1:10" ht="12.75" hidden="1" x14ac:dyDescent="0.2">
      <c r="B8" s="100" t="s">
        <v>425</v>
      </c>
      <c r="C8" s="16" t="s">
        <v>426</v>
      </c>
      <c r="D8" s="98">
        <v>-1800000</v>
      </c>
      <c r="E8" s="110">
        <v>-1800000</v>
      </c>
      <c r="F8" s="98">
        <v>0</v>
      </c>
      <c r="G8" s="110">
        <v>0</v>
      </c>
      <c r="H8" s="98">
        <f t="shared" si="0"/>
        <v>0</v>
      </c>
      <c r="I8" s="133">
        <v>6593523</v>
      </c>
      <c r="J8" s="48"/>
    </row>
    <row r="9" spans="1:10" ht="12.75" hidden="1" x14ac:dyDescent="0.2">
      <c r="B9" s="101" t="s">
        <v>427</v>
      </c>
      <c r="C9" s="109" t="s">
        <v>428</v>
      </c>
      <c r="D9" s="98">
        <v>0</v>
      </c>
      <c r="E9" s="110">
        <v>-144000</v>
      </c>
      <c r="F9" s="98">
        <v>0</v>
      </c>
      <c r="G9" s="110">
        <v>0</v>
      </c>
      <c r="H9" s="98">
        <f t="shared" si="0"/>
        <v>0</v>
      </c>
      <c r="I9" s="133">
        <v>6593523</v>
      </c>
      <c r="J9" s="48"/>
    </row>
    <row r="10" spans="1:10" ht="12.75" hidden="1" x14ac:dyDescent="0.2">
      <c r="B10" s="101" t="s">
        <v>429</v>
      </c>
      <c r="C10" s="109" t="s">
        <v>430</v>
      </c>
      <c r="D10" s="98">
        <v>251200</v>
      </c>
      <c r="E10" s="110">
        <v>257827.14</v>
      </c>
      <c r="F10" s="98">
        <v>0</v>
      </c>
      <c r="G10" s="110">
        <v>0</v>
      </c>
      <c r="H10" s="98">
        <f t="shared" si="0"/>
        <v>0</v>
      </c>
      <c r="I10" s="133">
        <v>6593523</v>
      </c>
      <c r="J10" s="48"/>
    </row>
    <row r="11" spans="1:10" ht="12.75" hidden="1" x14ac:dyDescent="0.2">
      <c r="B11" s="100" t="s">
        <v>431</v>
      </c>
      <c r="C11" s="109" t="s">
        <v>432</v>
      </c>
      <c r="D11" s="98">
        <v>8971090</v>
      </c>
      <c r="E11" s="110">
        <v>9153918.0099999998</v>
      </c>
      <c r="F11" s="98">
        <v>0</v>
      </c>
      <c r="G11" s="110">
        <v>0</v>
      </c>
      <c r="H11" s="98">
        <f t="shared" si="0"/>
        <v>0</v>
      </c>
      <c r="I11" s="133">
        <v>6593523</v>
      </c>
      <c r="J11" s="48"/>
    </row>
    <row r="12" spans="1:10" ht="12.75" hidden="1" x14ac:dyDescent="0.2">
      <c r="B12" s="100" t="s">
        <v>433</v>
      </c>
      <c r="C12" s="109" t="s">
        <v>434</v>
      </c>
      <c r="D12" s="98">
        <v>8619011</v>
      </c>
      <c r="E12" s="110">
        <v>8023831.6399999997</v>
      </c>
      <c r="F12" s="98">
        <v>0</v>
      </c>
      <c r="G12" s="110">
        <v>0</v>
      </c>
      <c r="H12" s="98">
        <f t="shared" si="0"/>
        <v>0</v>
      </c>
      <c r="I12" s="133">
        <v>6593523</v>
      </c>
      <c r="J12" s="48"/>
    </row>
    <row r="13" spans="1:10" ht="12.75" hidden="1" x14ac:dyDescent="0.2">
      <c r="B13" s="100" t="s">
        <v>435</v>
      </c>
      <c r="C13" s="109" t="s">
        <v>436</v>
      </c>
      <c r="D13" s="98">
        <v>0</v>
      </c>
      <c r="E13" s="110">
        <v>-347130</v>
      </c>
      <c r="F13" s="98">
        <v>0</v>
      </c>
      <c r="G13" s="110">
        <v>0</v>
      </c>
      <c r="H13" s="98">
        <f t="shared" si="0"/>
        <v>0</v>
      </c>
      <c r="I13" s="133">
        <v>6593523</v>
      </c>
      <c r="J13" s="48"/>
    </row>
    <row r="14" spans="1:10" s="96" customFormat="1" ht="12.75" hidden="1" x14ac:dyDescent="0.2">
      <c r="B14" s="100" t="s">
        <v>437</v>
      </c>
      <c r="C14" s="109" t="s">
        <v>438</v>
      </c>
      <c r="D14" s="98">
        <v>-1000000</v>
      </c>
      <c r="E14" s="110">
        <v>-1000000</v>
      </c>
      <c r="F14" s="98">
        <v>0</v>
      </c>
      <c r="G14" s="110">
        <v>0</v>
      </c>
      <c r="H14" s="98">
        <f t="shared" si="0"/>
        <v>0</v>
      </c>
      <c r="I14" s="133">
        <v>6593523</v>
      </c>
      <c r="J14" s="48"/>
    </row>
    <row r="15" spans="1:10" s="96" customFormat="1" ht="25.5" hidden="1" x14ac:dyDescent="0.2">
      <c r="B15" s="100" t="s">
        <v>439</v>
      </c>
      <c r="C15" s="109" t="s">
        <v>440</v>
      </c>
      <c r="D15" s="98">
        <v>-2280000</v>
      </c>
      <c r="E15" s="110">
        <v>-2280000</v>
      </c>
      <c r="F15" s="98">
        <v>0</v>
      </c>
      <c r="G15" s="110">
        <v>0</v>
      </c>
      <c r="H15" s="98">
        <f t="shared" si="0"/>
        <v>0</v>
      </c>
      <c r="I15" s="133">
        <v>6593523</v>
      </c>
      <c r="J15" s="48"/>
    </row>
    <row r="16" spans="1:10" s="96" customFormat="1" ht="12.75" hidden="1" x14ac:dyDescent="0.2">
      <c r="B16" s="100" t="s">
        <v>441</v>
      </c>
      <c r="C16" s="109" t="s">
        <v>442</v>
      </c>
      <c r="D16" s="98">
        <v>1737000</v>
      </c>
      <c r="E16" s="110">
        <v>1738849.17</v>
      </c>
      <c r="F16" s="98">
        <v>0</v>
      </c>
      <c r="G16" s="110">
        <v>0</v>
      </c>
      <c r="H16" s="98">
        <f t="shared" si="0"/>
        <v>0</v>
      </c>
      <c r="I16" s="133">
        <v>6593523</v>
      </c>
      <c r="J16" s="48"/>
    </row>
    <row r="17" spans="2:10" s="96" customFormat="1" ht="12.75" hidden="1" x14ac:dyDescent="0.2">
      <c r="B17" s="100" t="s">
        <v>443</v>
      </c>
      <c r="C17" s="109" t="s">
        <v>444</v>
      </c>
      <c r="D17" s="98">
        <v>-960000</v>
      </c>
      <c r="E17" s="110">
        <v>-960000</v>
      </c>
      <c r="F17" s="98">
        <v>0</v>
      </c>
      <c r="G17" s="110">
        <v>0</v>
      </c>
      <c r="H17" s="98">
        <f t="shared" si="0"/>
        <v>0</v>
      </c>
      <c r="I17" s="133">
        <v>6593523</v>
      </c>
      <c r="J17" s="48"/>
    </row>
    <row r="18" spans="2:10" s="96" customFormat="1" ht="25.5" hidden="1" x14ac:dyDescent="0.2">
      <c r="B18" s="100" t="s">
        <v>445</v>
      </c>
      <c r="C18" s="109" t="s">
        <v>446</v>
      </c>
      <c r="D18" s="98">
        <v>1327397</v>
      </c>
      <c r="E18" s="110">
        <v>1289375.3</v>
      </c>
      <c r="F18" s="98">
        <v>0</v>
      </c>
      <c r="G18" s="110">
        <v>0</v>
      </c>
      <c r="H18" s="98">
        <f t="shared" si="0"/>
        <v>0</v>
      </c>
      <c r="I18" s="133">
        <v>6593523</v>
      </c>
      <c r="J18" s="48"/>
    </row>
    <row r="19" spans="2:10" s="96" customFormat="1" ht="25.5" hidden="1" x14ac:dyDescent="0.2">
      <c r="B19" s="100" t="s">
        <v>447</v>
      </c>
      <c r="C19" s="109" t="s">
        <v>448</v>
      </c>
      <c r="D19" s="98">
        <v>-400000</v>
      </c>
      <c r="E19" s="110">
        <v>-400000</v>
      </c>
      <c r="F19" s="98">
        <v>0</v>
      </c>
      <c r="G19" s="110">
        <v>0</v>
      </c>
      <c r="H19" s="98">
        <f t="shared" si="0"/>
        <v>0</v>
      </c>
      <c r="I19" s="133">
        <v>6593523</v>
      </c>
      <c r="J19" s="48"/>
    </row>
    <row r="20" spans="2:10" s="96" customFormat="1" ht="12.75" hidden="1" x14ac:dyDescent="0.2">
      <c r="B20" s="100" t="s">
        <v>449</v>
      </c>
      <c r="C20" s="109" t="s">
        <v>450</v>
      </c>
      <c r="D20" s="98">
        <v>253000</v>
      </c>
      <c r="E20" s="110">
        <v>209929.36</v>
      </c>
      <c r="F20" s="98">
        <v>0</v>
      </c>
      <c r="G20" s="110">
        <v>0</v>
      </c>
      <c r="H20" s="98">
        <f t="shared" si="0"/>
        <v>0</v>
      </c>
      <c r="I20" s="133">
        <v>6593523</v>
      </c>
      <c r="J20" s="48"/>
    </row>
    <row r="21" spans="2:10" s="96" customFormat="1" ht="12.75" x14ac:dyDescent="0.2">
      <c r="B21" s="190" t="s">
        <v>451</v>
      </c>
      <c r="C21" s="109" t="s">
        <v>452</v>
      </c>
      <c r="D21" s="98">
        <v>7343352</v>
      </c>
      <c r="E21" s="110">
        <v>7395284.7999999998</v>
      </c>
      <c r="F21" s="98">
        <v>6593523</v>
      </c>
      <c r="G21" s="110">
        <v>6817789</v>
      </c>
      <c r="H21" s="98">
        <f t="shared" si="0"/>
        <v>-224266</v>
      </c>
      <c r="I21" s="133">
        <v>6593523</v>
      </c>
      <c r="J21" s="48" t="s">
        <v>1202</v>
      </c>
    </row>
    <row r="22" spans="2:10" s="96" customFormat="1" ht="12.75" hidden="1" x14ac:dyDescent="0.2">
      <c r="B22" s="190" t="s">
        <v>453</v>
      </c>
      <c r="C22" s="109" t="s">
        <v>454</v>
      </c>
      <c r="D22" s="98">
        <v>997977</v>
      </c>
      <c r="E22" s="110">
        <v>964379.19</v>
      </c>
      <c r="F22" s="98">
        <v>0</v>
      </c>
      <c r="G22" s="110">
        <v>0</v>
      </c>
      <c r="H22" s="98">
        <f t="shared" si="0"/>
        <v>0</v>
      </c>
      <c r="I22" s="133"/>
      <c r="J22" s="48"/>
    </row>
    <row r="23" spans="2:10" s="96" customFormat="1" ht="25.5" hidden="1" x14ac:dyDescent="0.2">
      <c r="B23" s="190" t="s">
        <v>455</v>
      </c>
      <c r="C23" s="109" t="s">
        <v>647</v>
      </c>
      <c r="D23" s="98">
        <v>-200000</v>
      </c>
      <c r="E23" s="110">
        <v>-200000</v>
      </c>
      <c r="F23" s="98">
        <v>0</v>
      </c>
      <c r="G23" s="110">
        <v>0</v>
      </c>
      <c r="H23" s="98">
        <f t="shared" si="0"/>
        <v>0</v>
      </c>
      <c r="I23" s="133"/>
      <c r="J23" s="48"/>
    </row>
    <row r="24" spans="2:10" s="96" customFormat="1" ht="12.75" hidden="1" x14ac:dyDescent="0.2">
      <c r="B24" s="190" t="s">
        <v>456</v>
      </c>
      <c r="C24" s="109" t="s">
        <v>457</v>
      </c>
      <c r="D24" s="98">
        <v>109702</v>
      </c>
      <c r="E24" s="110">
        <v>109701.8</v>
      </c>
      <c r="F24" s="98">
        <v>0</v>
      </c>
      <c r="G24" s="110">
        <v>0</v>
      </c>
      <c r="H24" s="98">
        <f t="shared" si="0"/>
        <v>0</v>
      </c>
      <c r="I24" s="133"/>
      <c r="J24" s="48"/>
    </row>
    <row r="25" spans="2:10" s="96" customFormat="1" ht="25.5" hidden="1" x14ac:dyDescent="0.2">
      <c r="B25" s="190" t="s">
        <v>458</v>
      </c>
      <c r="C25" s="109" t="s">
        <v>648</v>
      </c>
      <c r="D25" s="98">
        <v>0</v>
      </c>
      <c r="E25" s="110">
        <v>0</v>
      </c>
      <c r="F25" s="98">
        <v>0</v>
      </c>
      <c r="G25" s="110">
        <v>0</v>
      </c>
      <c r="H25" s="98">
        <f t="shared" si="0"/>
        <v>0</v>
      </c>
      <c r="I25" s="133"/>
      <c r="J25" s="48"/>
    </row>
    <row r="26" spans="2:10" s="96" customFormat="1" ht="12.75" x14ac:dyDescent="0.2">
      <c r="B26" s="190" t="s">
        <v>612</v>
      </c>
      <c r="C26" s="109" t="s">
        <v>649</v>
      </c>
      <c r="D26" s="98">
        <v>-1100000</v>
      </c>
      <c r="E26" s="110">
        <v>-1559940.24</v>
      </c>
      <c r="F26" s="98">
        <v>430000</v>
      </c>
      <c r="G26" s="110">
        <v>-29940.240000000002</v>
      </c>
      <c r="H26" s="98">
        <f t="shared" si="0"/>
        <v>459940.24</v>
      </c>
      <c r="I26" s="133">
        <v>0</v>
      </c>
      <c r="J26" s="48" t="s">
        <v>1224</v>
      </c>
    </row>
    <row r="27" spans="2:10" s="96" customFormat="1" ht="12.75" x14ac:dyDescent="0.2">
      <c r="B27" s="190" t="s">
        <v>650</v>
      </c>
      <c r="C27" s="109" t="s">
        <v>651</v>
      </c>
      <c r="D27" s="98">
        <v>0</v>
      </c>
      <c r="E27" s="110">
        <v>210169.15</v>
      </c>
      <c r="F27" s="98">
        <v>0</v>
      </c>
      <c r="G27" s="110">
        <v>6495.18</v>
      </c>
      <c r="H27" s="98">
        <f t="shared" si="0"/>
        <v>-6495.18</v>
      </c>
      <c r="I27" s="133">
        <v>6495</v>
      </c>
      <c r="J27" s="48" t="s">
        <v>1202</v>
      </c>
    </row>
    <row r="28" spans="2:10" s="96" customFormat="1" ht="12.75" x14ac:dyDescent="0.2">
      <c r="B28" s="195" t="s">
        <v>1217</v>
      </c>
      <c r="C28" s="109" t="s">
        <v>652</v>
      </c>
      <c r="D28" s="98">
        <v>466000</v>
      </c>
      <c r="E28" s="110">
        <v>32154</v>
      </c>
      <c r="F28" s="98">
        <v>433846</v>
      </c>
      <c r="G28" s="110">
        <v>0</v>
      </c>
      <c r="H28" s="98">
        <f t="shared" si="0"/>
        <v>433846</v>
      </c>
      <c r="I28" s="133">
        <v>433846</v>
      </c>
      <c r="J28" s="48" t="s">
        <v>1202</v>
      </c>
    </row>
    <row r="29" spans="2:10" s="96" customFormat="1" ht="12.75" x14ac:dyDescent="0.2">
      <c r="B29" s="195" t="s">
        <v>1218</v>
      </c>
      <c r="C29" s="115" t="s">
        <v>1223</v>
      </c>
      <c r="D29" s="98">
        <v>1300000</v>
      </c>
      <c r="E29" s="110">
        <v>8263.1</v>
      </c>
      <c r="F29" s="98">
        <v>1300000</v>
      </c>
      <c r="G29" s="110">
        <v>8263.1</v>
      </c>
      <c r="H29" s="98">
        <f t="shared" si="0"/>
        <v>1291736.8999999999</v>
      </c>
      <c r="I29" s="133">
        <v>1300000</v>
      </c>
      <c r="J29" s="48" t="s">
        <v>1202</v>
      </c>
    </row>
    <row r="30" spans="2:10" s="96" customFormat="1" ht="12.75" x14ac:dyDescent="0.2">
      <c r="B30" s="195" t="s">
        <v>1219</v>
      </c>
      <c r="C30" s="109" t="s">
        <v>1138</v>
      </c>
      <c r="D30" s="98">
        <v>1235500</v>
      </c>
      <c r="E30" s="110">
        <v>35000</v>
      </c>
      <c r="F30" s="98">
        <v>1235500</v>
      </c>
      <c r="G30" s="110">
        <v>35000</v>
      </c>
      <c r="H30" s="98">
        <f t="shared" si="0"/>
        <v>1200500</v>
      </c>
      <c r="I30" s="133"/>
      <c r="J30" s="48" t="s">
        <v>1203</v>
      </c>
    </row>
    <row r="31" spans="2:10" s="96" customFormat="1" ht="12.75" hidden="1" x14ac:dyDescent="0.2">
      <c r="B31" s="101" t="s">
        <v>459</v>
      </c>
      <c r="C31" s="109" t="s">
        <v>460</v>
      </c>
      <c r="D31" s="98">
        <v>-118434</v>
      </c>
      <c r="E31" s="110">
        <v>-869269.33</v>
      </c>
      <c r="F31" s="98">
        <v>0</v>
      </c>
      <c r="G31" s="110">
        <v>0</v>
      </c>
      <c r="H31" s="98">
        <f t="shared" si="0"/>
        <v>0</v>
      </c>
      <c r="I31" s="133"/>
      <c r="J31" s="48"/>
    </row>
    <row r="32" spans="2:10" s="96" customFormat="1" ht="12.75" hidden="1" x14ac:dyDescent="0.2">
      <c r="B32" s="190" t="s">
        <v>461</v>
      </c>
      <c r="C32" s="109" t="s">
        <v>462</v>
      </c>
      <c r="D32" s="98">
        <v>-560000</v>
      </c>
      <c r="E32" s="110">
        <v>-560000</v>
      </c>
      <c r="F32" s="98">
        <v>0</v>
      </c>
      <c r="G32" s="110">
        <v>0</v>
      </c>
      <c r="H32" s="98">
        <f t="shared" si="0"/>
        <v>0</v>
      </c>
      <c r="I32" s="133"/>
      <c r="J32" s="48"/>
    </row>
    <row r="33" spans="2:10" s="96" customFormat="1" ht="12.75" hidden="1" x14ac:dyDescent="0.2">
      <c r="B33" s="190" t="s">
        <v>463</v>
      </c>
      <c r="C33" s="109" t="s">
        <v>464</v>
      </c>
      <c r="D33" s="98">
        <v>-560000</v>
      </c>
      <c r="E33" s="110">
        <v>-560000</v>
      </c>
      <c r="F33" s="98">
        <v>0</v>
      </c>
      <c r="G33" s="110">
        <v>0</v>
      </c>
      <c r="H33" s="98">
        <f t="shared" si="0"/>
        <v>0</v>
      </c>
      <c r="I33" s="133"/>
      <c r="J33" s="48"/>
    </row>
    <row r="34" spans="2:10" s="96" customFormat="1" ht="12.75" x14ac:dyDescent="0.2">
      <c r="B34" s="67" t="s">
        <v>653</v>
      </c>
      <c r="C34" s="115" t="s">
        <v>654</v>
      </c>
      <c r="D34" s="98">
        <v>457200</v>
      </c>
      <c r="E34" s="110">
        <v>0</v>
      </c>
      <c r="F34" s="98">
        <v>457200</v>
      </c>
      <c r="G34" s="110">
        <v>0</v>
      </c>
      <c r="H34" s="98">
        <f t="shared" si="0"/>
        <v>457200</v>
      </c>
      <c r="I34" s="133">
        <v>0</v>
      </c>
      <c r="J34" s="48" t="s">
        <v>1204</v>
      </c>
    </row>
    <row r="35" spans="2:10" s="96" customFormat="1" ht="12.75" hidden="1" x14ac:dyDescent="0.2">
      <c r="B35" s="101" t="s">
        <v>465</v>
      </c>
      <c r="C35" s="109" t="s">
        <v>466</v>
      </c>
      <c r="D35" s="98">
        <v>282600</v>
      </c>
      <c r="E35" s="110">
        <v>282568.15999999997</v>
      </c>
      <c r="F35" s="98">
        <v>0</v>
      </c>
      <c r="G35" s="110">
        <v>0</v>
      </c>
      <c r="H35" s="98">
        <f t="shared" si="0"/>
        <v>0</v>
      </c>
      <c r="I35" s="133"/>
      <c r="J35" s="48"/>
    </row>
    <row r="36" spans="2:10" s="96" customFormat="1" ht="25.5" hidden="1" x14ac:dyDescent="0.2">
      <c r="B36" s="101" t="s">
        <v>467</v>
      </c>
      <c r="C36" s="109" t="s">
        <v>468</v>
      </c>
      <c r="D36" s="98">
        <v>240000</v>
      </c>
      <c r="E36" s="110">
        <v>238050</v>
      </c>
      <c r="F36" s="98">
        <v>0</v>
      </c>
      <c r="G36" s="110">
        <v>0</v>
      </c>
      <c r="H36" s="98">
        <f t="shared" si="0"/>
        <v>0</v>
      </c>
      <c r="I36" s="133"/>
      <c r="J36" s="48"/>
    </row>
    <row r="37" spans="2:10" s="96" customFormat="1" ht="12.75" hidden="1" x14ac:dyDescent="0.2">
      <c r="B37" s="101" t="s">
        <v>469</v>
      </c>
      <c r="C37" s="109" t="s">
        <v>470</v>
      </c>
      <c r="D37" s="98">
        <v>235282</v>
      </c>
      <c r="E37" s="110">
        <v>231633.14</v>
      </c>
      <c r="F37" s="98">
        <v>0</v>
      </c>
      <c r="G37" s="110">
        <v>0</v>
      </c>
      <c r="H37" s="98">
        <f t="shared" si="0"/>
        <v>0</v>
      </c>
      <c r="I37" s="133"/>
      <c r="J37" s="48"/>
    </row>
    <row r="38" spans="2:10" s="96" customFormat="1" ht="12.75" hidden="1" x14ac:dyDescent="0.2">
      <c r="B38" s="101" t="s">
        <v>471</v>
      </c>
      <c r="C38" s="109" t="s">
        <v>472</v>
      </c>
      <c r="D38" s="98">
        <v>450000</v>
      </c>
      <c r="E38" s="110">
        <v>444956.64</v>
      </c>
      <c r="F38" s="98">
        <v>0</v>
      </c>
      <c r="G38" s="110">
        <v>0</v>
      </c>
      <c r="H38" s="98">
        <f t="shared" si="0"/>
        <v>0</v>
      </c>
      <c r="I38" s="133"/>
      <c r="J38" s="48"/>
    </row>
    <row r="39" spans="2:10" s="96" customFormat="1" ht="12.75" x14ac:dyDescent="0.2">
      <c r="B39" s="190" t="s">
        <v>473</v>
      </c>
      <c r="C39" s="109" t="s">
        <v>1205</v>
      </c>
      <c r="D39" s="98">
        <v>501980</v>
      </c>
      <c r="E39" s="110">
        <v>394391.99</v>
      </c>
      <c r="F39" s="98">
        <v>437122</v>
      </c>
      <c r="G39" s="110">
        <v>376064</v>
      </c>
      <c r="H39" s="98">
        <f t="shared" ref="H39:H69" si="1">SUM(F39-G39)</f>
        <v>61058</v>
      </c>
      <c r="I39" s="133">
        <v>437122</v>
      </c>
      <c r="J39" s="48" t="s">
        <v>1202</v>
      </c>
    </row>
    <row r="40" spans="2:10" s="96" customFormat="1" ht="12.75" hidden="1" x14ac:dyDescent="0.2">
      <c r="B40" s="101" t="s">
        <v>474</v>
      </c>
      <c r="C40" s="109" t="s">
        <v>475</v>
      </c>
      <c r="D40" s="98">
        <v>51395727</v>
      </c>
      <c r="E40" s="110">
        <v>51395726.979999997</v>
      </c>
      <c r="F40" s="98">
        <v>0</v>
      </c>
      <c r="G40" s="110">
        <v>0</v>
      </c>
      <c r="H40" s="98">
        <f t="shared" si="1"/>
        <v>0</v>
      </c>
      <c r="I40" s="133"/>
      <c r="J40" s="48"/>
    </row>
    <row r="41" spans="2:10" s="96" customFormat="1" ht="12.75" hidden="1" x14ac:dyDescent="0.2">
      <c r="B41" s="101" t="s">
        <v>476</v>
      </c>
      <c r="C41" s="109" t="s">
        <v>477</v>
      </c>
      <c r="D41" s="98">
        <v>42269296</v>
      </c>
      <c r="E41" s="110">
        <v>43083225.579999998</v>
      </c>
      <c r="F41" s="98">
        <v>0</v>
      </c>
      <c r="G41" s="110">
        <v>0</v>
      </c>
      <c r="H41" s="98">
        <f t="shared" si="1"/>
        <v>0</v>
      </c>
      <c r="I41" s="133"/>
      <c r="J41" s="48"/>
    </row>
    <row r="42" spans="2:10" s="96" customFormat="1" ht="12.75" hidden="1" x14ac:dyDescent="0.2">
      <c r="B42" s="101" t="s">
        <v>478</v>
      </c>
      <c r="C42" s="109" t="s">
        <v>479</v>
      </c>
      <c r="D42" s="98">
        <v>39474000</v>
      </c>
      <c r="E42" s="110">
        <v>36328532.659999996</v>
      </c>
      <c r="F42" s="98">
        <v>0</v>
      </c>
      <c r="G42" s="110">
        <v>0</v>
      </c>
      <c r="H42" s="98">
        <f t="shared" si="1"/>
        <v>0</v>
      </c>
      <c r="I42" s="133"/>
      <c r="J42" s="48"/>
    </row>
    <row r="43" spans="2:10" s="96" customFormat="1" ht="12.75" hidden="1" x14ac:dyDescent="0.2">
      <c r="B43" s="101" t="s">
        <v>480</v>
      </c>
      <c r="C43" s="109" t="s">
        <v>481</v>
      </c>
      <c r="D43" s="98">
        <v>14150000</v>
      </c>
      <c r="E43" s="110">
        <v>13233498.220000001</v>
      </c>
      <c r="F43" s="98">
        <v>0</v>
      </c>
      <c r="G43" s="110">
        <v>0</v>
      </c>
      <c r="H43" s="98">
        <f t="shared" si="1"/>
        <v>0</v>
      </c>
      <c r="I43" s="133"/>
      <c r="J43" s="48"/>
    </row>
    <row r="44" spans="2:10" s="96" customFormat="1" ht="12.75" hidden="1" x14ac:dyDescent="0.2">
      <c r="B44" s="101" t="s">
        <v>482</v>
      </c>
      <c r="C44" s="109" t="s">
        <v>483</v>
      </c>
      <c r="D44" s="98">
        <v>5493760</v>
      </c>
      <c r="E44" s="110">
        <v>5396008.9800000004</v>
      </c>
      <c r="F44" s="98">
        <v>0</v>
      </c>
      <c r="G44" s="110">
        <v>0</v>
      </c>
      <c r="H44" s="98">
        <f t="shared" si="1"/>
        <v>0</v>
      </c>
      <c r="I44" s="133"/>
      <c r="J44" s="48"/>
    </row>
    <row r="45" spans="2:10" s="96" customFormat="1" ht="12.75" hidden="1" x14ac:dyDescent="0.2">
      <c r="B45" s="101" t="s">
        <v>484</v>
      </c>
      <c r="C45" s="109" t="s">
        <v>485</v>
      </c>
      <c r="D45" s="98">
        <v>22992000</v>
      </c>
      <c r="E45" s="110">
        <v>21074526.280000001</v>
      </c>
      <c r="F45" s="98">
        <v>0</v>
      </c>
      <c r="G45" s="110">
        <v>0</v>
      </c>
      <c r="H45" s="98">
        <f t="shared" si="1"/>
        <v>0</v>
      </c>
      <c r="I45" s="133"/>
      <c r="J45" s="48"/>
    </row>
    <row r="46" spans="2:10" s="96" customFormat="1" ht="12.75" hidden="1" x14ac:dyDescent="0.2">
      <c r="B46" s="190" t="s">
        <v>486</v>
      </c>
      <c r="C46" s="109" t="s">
        <v>487</v>
      </c>
      <c r="D46" s="98">
        <v>-4307841</v>
      </c>
      <c r="E46" s="110">
        <v>0</v>
      </c>
      <c r="F46" s="98">
        <v>0</v>
      </c>
      <c r="G46" s="110">
        <v>0</v>
      </c>
      <c r="H46" s="98">
        <f t="shared" si="1"/>
        <v>0</v>
      </c>
      <c r="I46" s="133"/>
      <c r="J46" s="48"/>
    </row>
    <row r="47" spans="2:10" s="96" customFormat="1" ht="12.75" hidden="1" x14ac:dyDescent="0.2">
      <c r="B47" s="190" t="s">
        <v>488</v>
      </c>
      <c r="C47" s="109" t="s">
        <v>489</v>
      </c>
      <c r="D47" s="98">
        <v>351526</v>
      </c>
      <c r="E47" s="110">
        <v>10577.62</v>
      </c>
      <c r="F47" s="98">
        <v>0</v>
      </c>
      <c r="G47" s="110">
        <v>0</v>
      </c>
      <c r="H47" s="98">
        <f t="shared" si="1"/>
        <v>0</v>
      </c>
      <c r="I47" s="133"/>
      <c r="J47" s="48"/>
    </row>
    <row r="48" spans="2:10" s="96" customFormat="1" ht="25.5" hidden="1" x14ac:dyDescent="0.2">
      <c r="B48" s="190" t="s">
        <v>490</v>
      </c>
      <c r="C48" s="109" t="s">
        <v>491</v>
      </c>
      <c r="D48" s="98">
        <v>1554657</v>
      </c>
      <c r="E48" s="110">
        <v>1554657</v>
      </c>
      <c r="F48" s="98">
        <v>0</v>
      </c>
      <c r="G48" s="110">
        <v>0</v>
      </c>
      <c r="H48" s="98">
        <f t="shared" si="1"/>
        <v>0</v>
      </c>
      <c r="I48" s="133"/>
      <c r="J48" s="48"/>
    </row>
    <row r="49" spans="2:10" s="96" customFormat="1" ht="25.5" hidden="1" x14ac:dyDescent="0.2">
      <c r="B49" s="101" t="s">
        <v>492</v>
      </c>
      <c r="C49" s="109" t="s">
        <v>493</v>
      </c>
      <c r="D49" s="98">
        <v>248300</v>
      </c>
      <c r="E49" s="110">
        <v>348498.83</v>
      </c>
      <c r="F49" s="98">
        <v>0</v>
      </c>
      <c r="G49" s="110">
        <v>0</v>
      </c>
      <c r="H49" s="98">
        <f t="shared" si="1"/>
        <v>0</v>
      </c>
      <c r="I49" s="133"/>
      <c r="J49" s="48"/>
    </row>
    <row r="50" spans="2:10" s="96" customFormat="1" ht="25.5" hidden="1" x14ac:dyDescent="0.2">
      <c r="B50" s="190" t="s">
        <v>494</v>
      </c>
      <c r="C50" s="109" t="s">
        <v>495</v>
      </c>
      <c r="D50" s="98">
        <v>8169960</v>
      </c>
      <c r="E50" s="110">
        <v>7549817.0899999999</v>
      </c>
      <c r="F50" s="98">
        <v>0</v>
      </c>
      <c r="G50" s="110">
        <v>0</v>
      </c>
      <c r="H50" s="98">
        <f t="shared" si="1"/>
        <v>0</v>
      </c>
      <c r="I50" s="133"/>
      <c r="J50" s="48"/>
    </row>
    <row r="51" spans="2:10" s="96" customFormat="1" ht="25.5" hidden="1" x14ac:dyDescent="0.2">
      <c r="B51" s="101" t="s">
        <v>496</v>
      </c>
      <c r="C51" s="109" t="s">
        <v>497</v>
      </c>
      <c r="D51" s="98">
        <v>3239000</v>
      </c>
      <c r="E51" s="110">
        <v>3259351.74</v>
      </c>
      <c r="F51" s="98">
        <v>0</v>
      </c>
      <c r="G51" s="110">
        <v>0</v>
      </c>
      <c r="H51" s="98">
        <f t="shared" si="1"/>
        <v>0</v>
      </c>
      <c r="I51" s="133"/>
      <c r="J51" s="48"/>
    </row>
    <row r="52" spans="2:10" s="96" customFormat="1" ht="25.5" hidden="1" x14ac:dyDescent="0.2">
      <c r="B52" s="101" t="s">
        <v>498</v>
      </c>
      <c r="C52" s="109" t="s">
        <v>499</v>
      </c>
      <c r="D52" s="98">
        <v>-4850000</v>
      </c>
      <c r="E52" s="110">
        <v>-4850000</v>
      </c>
      <c r="F52" s="98">
        <v>0</v>
      </c>
      <c r="G52" s="110">
        <v>0</v>
      </c>
      <c r="H52" s="98">
        <f t="shared" si="1"/>
        <v>0</v>
      </c>
      <c r="I52" s="133"/>
      <c r="J52" s="48"/>
    </row>
    <row r="53" spans="2:10" ht="12.75" hidden="1" x14ac:dyDescent="0.2">
      <c r="B53" s="190" t="s">
        <v>500</v>
      </c>
      <c r="C53" s="109" t="s">
        <v>501</v>
      </c>
      <c r="D53" s="98">
        <v>-2465000</v>
      </c>
      <c r="E53" s="110">
        <v>0</v>
      </c>
      <c r="F53" s="98">
        <v>0</v>
      </c>
      <c r="G53" s="110">
        <v>0</v>
      </c>
      <c r="H53" s="98">
        <f t="shared" si="1"/>
        <v>0</v>
      </c>
      <c r="I53" s="133"/>
      <c r="J53" s="48"/>
    </row>
    <row r="54" spans="2:10" ht="25.5" hidden="1" x14ac:dyDescent="0.2">
      <c r="B54" s="101" t="s">
        <v>502</v>
      </c>
      <c r="C54" s="109" t="s">
        <v>503</v>
      </c>
      <c r="D54" s="98">
        <v>2000000</v>
      </c>
      <c r="E54" s="110">
        <v>2011000.38</v>
      </c>
      <c r="F54" s="98">
        <v>0</v>
      </c>
      <c r="G54" s="110">
        <v>0</v>
      </c>
      <c r="H54" s="98">
        <f t="shared" si="1"/>
        <v>0</v>
      </c>
      <c r="I54" s="133"/>
      <c r="J54" s="48"/>
    </row>
    <row r="55" spans="2:10" ht="12.75" hidden="1" x14ac:dyDescent="0.2">
      <c r="B55" s="101" t="s">
        <v>504</v>
      </c>
      <c r="C55" s="109" t="s">
        <v>505</v>
      </c>
      <c r="D55" s="98">
        <v>630000</v>
      </c>
      <c r="E55" s="110">
        <v>578411.93999999994</v>
      </c>
      <c r="F55" s="98">
        <v>0</v>
      </c>
      <c r="G55" s="110">
        <v>0</v>
      </c>
      <c r="H55" s="98">
        <f t="shared" si="1"/>
        <v>0</v>
      </c>
      <c r="I55" s="133"/>
      <c r="J55" s="48"/>
    </row>
    <row r="56" spans="2:10" ht="12.75" hidden="1" x14ac:dyDescent="0.2">
      <c r="B56" s="101" t="s">
        <v>506</v>
      </c>
      <c r="C56" s="109" t="s">
        <v>507</v>
      </c>
      <c r="D56" s="98">
        <v>92088</v>
      </c>
      <c r="E56" s="110">
        <v>87419.9</v>
      </c>
      <c r="F56" s="98">
        <v>0</v>
      </c>
      <c r="G56" s="110">
        <v>0</v>
      </c>
      <c r="H56" s="98">
        <f t="shared" si="1"/>
        <v>0</v>
      </c>
      <c r="I56" s="133"/>
      <c r="J56" s="48"/>
    </row>
    <row r="57" spans="2:10" ht="12.75" hidden="1" x14ac:dyDescent="0.2">
      <c r="B57" s="101" t="s">
        <v>508</v>
      </c>
      <c r="C57" s="109" t="s">
        <v>509</v>
      </c>
      <c r="D57" s="98">
        <v>61576</v>
      </c>
      <c r="E57" s="110">
        <v>61575.82</v>
      </c>
      <c r="F57" s="98">
        <v>0</v>
      </c>
      <c r="G57" s="110">
        <v>0</v>
      </c>
      <c r="H57" s="98">
        <f t="shared" si="1"/>
        <v>0</v>
      </c>
      <c r="I57" s="133"/>
      <c r="J57" s="48"/>
    </row>
    <row r="58" spans="2:10" ht="12.75" hidden="1" x14ac:dyDescent="0.2">
      <c r="B58" s="101" t="s">
        <v>510</v>
      </c>
      <c r="C58" s="109" t="s">
        <v>511</v>
      </c>
      <c r="D58" s="98">
        <v>227872</v>
      </c>
      <c r="E58" s="110">
        <v>227871.7</v>
      </c>
      <c r="F58" s="98">
        <v>0</v>
      </c>
      <c r="G58" s="110">
        <v>0</v>
      </c>
      <c r="H58" s="98">
        <f t="shared" si="1"/>
        <v>0</v>
      </c>
      <c r="I58" s="133"/>
      <c r="J58" s="48"/>
    </row>
    <row r="59" spans="2:10" ht="12.75" hidden="1" x14ac:dyDescent="0.2">
      <c r="B59" s="101" t="s">
        <v>512</v>
      </c>
      <c r="C59" s="109" t="s">
        <v>513</v>
      </c>
      <c r="D59" s="98">
        <v>362000</v>
      </c>
      <c r="E59" s="110">
        <v>335210.34999999998</v>
      </c>
      <c r="F59" s="98">
        <v>0</v>
      </c>
      <c r="G59" s="110">
        <v>0</v>
      </c>
      <c r="H59" s="98">
        <f t="shared" si="1"/>
        <v>0</v>
      </c>
      <c r="I59" s="129"/>
      <c r="J59" s="89"/>
    </row>
    <row r="60" spans="2:10" ht="25.5" hidden="1" x14ac:dyDescent="0.2">
      <c r="B60" s="101" t="s">
        <v>514</v>
      </c>
      <c r="C60" s="109" t="s">
        <v>515</v>
      </c>
      <c r="D60" s="98">
        <v>76077</v>
      </c>
      <c r="E60" s="110">
        <v>76077.490000000005</v>
      </c>
      <c r="F60" s="98">
        <v>0</v>
      </c>
      <c r="G60" s="110">
        <v>0</v>
      </c>
      <c r="H60" s="98">
        <f t="shared" si="1"/>
        <v>0</v>
      </c>
      <c r="I60" s="129"/>
      <c r="J60" s="89"/>
    </row>
    <row r="61" spans="2:10" ht="12.75" hidden="1" x14ac:dyDescent="0.2">
      <c r="B61" s="101" t="s">
        <v>516</v>
      </c>
      <c r="C61" s="109" t="s">
        <v>517</v>
      </c>
      <c r="D61" s="98">
        <v>121068</v>
      </c>
      <c r="E61" s="110">
        <v>101564</v>
      </c>
      <c r="F61" s="98">
        <v>0</v>
      </c>
      <c r="G61" s="110">
        <v>0</v>
      </c>
      <c r="H61" s="98">
        <f t="shared" si="1"/>
        <v>0</v>
      </c>
      <c r="I61" s="129"/>
      <c r="J61" s="48"/>
    </row>
    <row r="62" spans="2:10" ht="12.75" hidden="1" x14ac:dyDescent="0.2">
      <c r="B62" s="101" t="s">
        <v>518</v>
      </c>
      <c r="C62" s="109" t="s">
        <v>519</v>
      </c>
      <c r="D62" s="98">
        <v>76484</v>
      </c>
      <c r="E62" s="110">
        <v>76483.81</v>
      </c>
      <c r="F62" s="98">
        <v>0</v>
      </c>
      <c r="G62" s="110">
        <v>0</v>
      </c>
      <c r="H62" s="98">
        <f t="shared" si="1"/>
        <v>0</v>
      </c>
      <c r="I62" s="129"/>
      <c r="J62" s="89"/>
    </row>
    <row r="63" spans="2:10" ht="25.5" hidden="1" x14ac:dyDescent="0.2">
      <c r="B63" s="101" t="s">
        <v>520</v>
      </c>
      <c r="C63" s="109" t="s">
        <v>521</v>
      </c>
      <c r="D63" s="98">
        <v>235668</v>
      </c>
      <c r="E63" s="110">
        <v>235667.81</v>
      </c>
      <c r="F63" s="98">
        <v>0</v>
      </c>
      <c r="G63" s="110">
        <v>0</v>
      </c>
      <c r="H63" s="98">
        <f t="shared" si="1"/>
        <v>0</v>
      </c>
      <c r="I63" s="129"/>
      <c r="J63" s="89"/>
    </row>
    <row r="64" spans="2:10" ht="12.75" hidden="1" x14ac:dyDescent="0.2">
      <c r="B64" s="101" t="s">
        <v>522</v>
      </c>
      <c r="C64" s="109" t="s">
        <v>523</v>
      </c>
      <c r="D64" s="98">
        <v>126200</v>
      </c>
      <c r="E64" s="110">
        <v>126211.42</v>
      </c>
      <c r="F64" s="98">
        <v>0</v>
      </c>
      <c r="G64" s="110">
        <v>0</v>
      </c>
      <c r="H64" s="98">
        <f t="shared" si="1"/>
        <v>0</v>
      </c>
      <c r="I64" s="129"/>
      <c r="J64" s="89"/>
    </row>
    <row r="65" spans="2:10" s="22" customFormat="1" ht="12.75" hidden="1" x14ac:dyDescent="0.2">
      <c r="B65" s="101" t="s">
        <v>524</v>
      </c>
      <c r="C65" s="109" t="s">
        <v>525</v>
      </c>
      <c r="D65" s="98">
        <v>430533</v>
      </c>
      <c r="E65" s="110">
        <v>424423.88</v>
      </c>
      <c r="F65" s="98">
        <v>0</v>
      </c>
      <c r="G65" s="110">
        <v>0</v>
      </c>
      <c r="H65" s="98">
        <f t="shared" si="1"/>
        <v>0</v>
      </c>
      <c r="I65" s="129"/>
      <c r="J65" s="89"/>
    </row>
    <row r="66" spans="2:10" ht="12.75" hidden="1" x14ac:dyDescent="0.2">
      <c r="B66" s="190" t="s">
        <v>526</v>
      </c>
      <c r="C66" s="109" t="s">
        <v>527</v>
      </c>
      <c r="D66" s="98">
        <v>0</v>
      </c>
      <c r="E66" s="110">
        <v>0</v>
      </c>
      <c r="F66" s="98">
        <v>0</v>
      </c>
      <c r="G66" s="110">
        <v>0</v>
      </c>
      <c r="H66" s="98">
        <f t="shared" si="1"/>
        <v>0</v>
      </c>
      <c r="I66" s="129"/>
      <c r="J66" s="48"/>
    </row>
    <row r="67" spans="2:10" ht="25.5" hidden="1" x14ac:dyDescent="0.2">
      <c r="B67" s="190" t="s">
        <v>528</v>
      </c>
      <c r="C67" s="109" t="s">
        <v>529</v>
      </c>
      <c r="D67" s="98">
        <v>398300</v>
      </c>
      <c r="E67" s="110">
        <v>329814.33</v>
      </c>
      <c r="F67" s="98">
        <v>0</v>
      </c>
      <c r="G67" s="110">
        <v>0</v>
      </c>
      <c r="H67" s="98">
        <f t="shared" si="1"/>
        <v>0</v>
      </c>
      <c r="I67" s="129"/>
      <c r="J67" s="48"/>
    </row>
    <row r="68" spans="2:10" ht="12.75" hidden="1" x14ac:dyDescent="0.2">
      <c r="B68" s="190" t="s">
        <v>530</v>
      </c>
      <c r="C68" s="109" t="s">
        <v>531</v>
      </c>
      <c r="D68" s="98">
        <v>50433</v>
      </c>
      <c r="E68" s="110">
        <v>50432.5</v>
      </c>
      <c r="F68" s="98">
        <v>0</v>
      </c>
      <c r="G68" s="110">
        <v>0</v>
      </c>
      <c r="H68" s="98">
        <f t="shared" si="1"/>
        <v>0</v>
      </c>
      <c r="I68" s="129"/>
      <c r="J68" s="48"/>
    </row>
    <row r="69" spans="2:10" ht="12.75" x14ac:dyDescent="0.2">
      <c r="B69" s="190" t="s">
        <v>532</v>
      </c>
      <c r="C69" s="109" t="s">
        <v>1207</v>
      </c>
      <c r="D69" s="98">
        <v>2620000</v>
      </c>
      <c r="E69" s="110">
        <v>2425805.84</v>
      </c>
      <c r="F69" s="98">
        <v>198536</v>
      </c>
      <c r="G69" s="110">
        <v>204341.89</v>
      </c>
      <c r="H69" s="98">
        <f t="shared" si="1"/>
        <v>-5805.890000000014</v>
      </c>
      <c r="I69" s="129">
        <v>204342</v>
      </c>
      <c r="J69" s="48" t="s">
        <v>1202</v>
      </c>
    </row>
    <row r="70" spans="2:10" ht="12.75" x14ac:dyDescent="0.2">
      <c r="B70" s="190" t="s">
        <v>533</v>
      </c>
      <c r="C70" s="109" t="s">
        <v>1139</v>
      </c>
      <c r="D70" s="98">
        <v>532530</v>
      </c>
      <c r="E70" s="110">
        <v>0</v>
      </c>
      <c r="F70" s="98">
        <v>532530</v>
      </c>
      <c r="G70" s="110">
        <v>0</v>
      </c>
      <c r="H70" s="98">
        <f t="shared" ref="H70:H94" si="2">SUM(F70-G70)</f>
        <v>532530</v>
      </c>
      <c r="I70" s="129">
        <v>0</v>
      </c>
      <c r="J70" s="48" t="s">
        <v>1206</v>
      </c>
    </row>
    <row r="71" spans="2:10" ht="12.75" hidden="1" x14ac:dyDescent="0.2">
      <c r="B71" s="101" t="s">
        <v>534</v>
      </c>
      <c r="C71" s="109" t="s">
        <v>535</v>
      </c>
      <c r="D71" s="98">
        <v>493620</v>
      </c>
      <c r="E71" s="110">
        <v>494241.71</v>
      </c>
      <c r="F71" s="98">
        <v>0</v>
      </c>
      <c r="G71" s="110">
        <v>0</v>
      </c>
      <c r="H71" s="98">
        <f t="shared" si="2"/>
        <v>0</v>
      </c>
      <c r="I71" s="129"/>
      <c r="J71" s="48"/>
    </row>
    <row r="72" spans="2:10" ht="12.75" hidden="1" x14ac:dyDescent="0.2">
      <c r="B72" s="190" t="s">
        <v>536</v>
      </c>
      <c r="C72" s="109" t="s">
        <v>537</v>
      </c>
      <c r="D72" s="98">
        <v>75000</v>
      </c>
      <c r="E72" s="110">
        <v>0</v>
      </c>
      <c r="F72" s="98">
        <v>0</v>
      </c>
      <c r="G72" s="110">
        <v>0</v>
      </c>
      <c r="H72" s="98">
        <f t="shared" si="2"/>
        <v>0</v>
      </c>
      <c r="I72" s="129"/>
      <c r="J72" s="89"/>
    </row>
    <row r="73" spans="2:10" ht="12.75" hidden="1" x14ac:dyDescent="0.2">
      <c r="B73" s="101" t="s">
        <v>538</v>
      </c>
      <c r="C73" s="109" t="s">
        <v>539</v>
      </c>
      <c r="D73" s="98">
        <v>880411</v>
      </c>
      <c r="E73" s="110">
        <v>879500.01</v>
      </c>
      <c r="F73" s="98">
        <v>0</v>
      </c>
      <c r="G73" s="110">
        <v>0</v>
      </c>
      <c r="H73" s="98">
        <f t="shared" si="2"/>
        <v>0</v>
      </c>
      <c r="I73" s="129"/>
      <c r="J73" s="89"/>
    </row>
    <row r="74" spans="2:10" ht="12.75" hidden="1" x14ac:dyDescent="0.2">
      <c r="B74" s="101" t="s">
        <v>540</v>
      </c>
      <c r="C74" s="109" t="s">
        <v>541</v>
      </c>
      <c r="D74" s="98">
        <v>1318477</v>
      </c>
      <c r="E74" s="110">
        <v>1318477.28</v>
      </c>
      <c r="F74" s="98">
        <v>0</v>
      </c>
      <c r="G74" s="110">
        <v>0</v>
      </c>
      <c r="H74" s="98">
        <f t="shared" si="2"/>
        <v>0</v>
      </c>
      <c r="I74" s="129"/>
      <c r="J74" s="48"/>
    </row>
    <row r="75" spans="2:10" ht="12.75" hidden="1" x14ac:dyDescent="0.2">
      <c r="B75" s="101" t="s">
        <v>542</v>
      </c>
      <c r="C75" s="109" t="s">
        <v>543</v>
      </c>
      <c r="D75" s="98">
        <v>36000</v>
      </c>
      <c r="E75" s="110">
        <v>36000</v>
      </c>
      <c r="F75" s="98">
        <v>0</v>
      </c>
      <c r="G75" s="110">
        <v>0</v>
      </c>
      <c r="H75" s="98">
        <f t="shared" si="2"/>
        <v>0</v>
      </c>
      <c r="I75" s="129"/>
      <c r="J75" s="48"/>
    </row>
    <row r="76" spans="2:10" ht="12.75" hidden="1" x14ac:dyDescent="0.2">
      <c r="B76" s="101" t="s">
        <v>544</v>
      </c>
      <c r="C76" s="109" t="s">
        <v>545</v>
      </c>
      <c r="D76" s="98">
        <v>185553</v>
      </c>
      <c r="E76" s="110">
        <v>185552.84</v>
      </c>
      <c r="F76" s="98">
        <v>0</v>
      </c>
      <c r="G76" s="110">
        <v>0</v>
      </c>
      <c r="H76" s="98">
        <f t="shared" si="2"/>
        <v>0</v>
      </c>
      <c r="I76" s="129"/>
      <c r="J76" s="48"/>
    </row>
    <row r="77" spans="2:10" ht="12.75" hidden="1" x14ac:dyDescent="0.2">
      <c r="B77" s="101" t="s">
        <v>546</v>
      </c>
      <c r="C77" s="109" t="s">
        <v>547</v>
      </c>
      <c r="D77" s="98">
        <v>119326</v>
      </c>
      <c r="E77" s="110">
        <v>119325.6</v>
      </c>
      <c r="F77" s="98">
        <v>0</v>
      </c>
      <c r="G77" s="110">
        <v>0</v>
      </c>
      <c r="H77" s="98">
        <f t="shared" si="2"/>
        <v>0</v>
      </c>
      <c r="I77" s="129"/>
      <c r="J77" s="48"/>
    </row>
    <row r="78" spans="2:10" ht="12.75" hidden="1" x14ac:dyDescent="0.2">
      <c r="B78" s="101" t="s">
        <v>548</v>
      </c>
      <c r="C78" s="109" t="s">
        <v>549</v>
      </c>
      <c r="D78" s="98">
        <v>485000</v>
      </c>
      <c r="E78" s="110">
        <v>485000.84</v>
      </c>
      <c r="F78" s="98">
        <v>0</v>
      </c>
      <c r="G78" s="110">
        <v>0</v>
      </c>
      <c r="H78" s="98">
        <f t="shared" si="2"/>
        <v>0</v>
      </c>
      <c r="I78" s="129"/>
      <c r="J78" s="48"/>
    </row>
    <row r="79" spans="2:10" ht="12.75" x14ac:dyDescent="0.2">
      <c r="B79" s="101" t="s">
        <v>550</v>
      </c>
      <c r="C79" s="109" t="s">
        <v>1140</v>
      </c>
      <c r="D79" s="98">
        <v>700000</v>
      </c>
      <c r="E79" s="110">
        <v>577972.23</v>
      </c>
      <c r="F79" s="98">
        <v>282753</v>
      </c>
      <c r="G79" s="110">
        <v>162970</v>
      </c>
      <c r="H79" s="98">
        <f t="shared" si="2"/>
        <v>119783</v>
      </c>
      <c r="I79" s="129">
        <v>282753</v>
      </c>
      <c r="J79" s="48" t="s">
        <v>1202</v>
      </c>
    </row>
    <row r="80" spans="2:10" ht="12.75" x14ac:dyDescent="0.2">
      <c r="B80" s="67" t="s">
        <v>655</v>
      </c>
      <c r="C80" s="115" t="s">
        <v>656</v>
      </c>
      <c r="D80" s="98">
        <v>1350000</v>
      </c>
      <c r="E80" s="110">
        <v>101771.81</v>
      </c>
      <c r="F80" s="98">
        <v>1350000</v>
      </c>
      <c r="G80" s="110">
        <v>212456</v>
      </c>
      <c r="H80" s="98">
        <f t="shared" si="2"/>
        <v>1137544</v>
      </c>
      <c r="I80" s="129">
        <v>1350000</v>
      </c>
      <c r="J80" s="48" t="s">
        <v>1202</v>
      </c>
    </row>
    <row r="81" spans="2:10" ht="12.75" x14ac:dyDescent="0.2">
      <c r="B81" s="56" t="s">
        <v>748</v>
      </c>
      <c r="C81" s="115" t="s">
        <v>749</v>
      </c>
      <c r="D81" s="98">
        <v>105000</v>
      </c>
      <c r="E81" s="110">
        <v>53226.68</v>
      </c>
      <c r="F81" s="98">
        <v>105000</v>
      </c>
      <c r="G81" s="110">
        <v>56889</v>
      </c>
      <c r="H81" s="98">
        <f t="shared" si="2"/>
        <v>48111</v>
      </c>
      <c r="I81" s="129">
        <v>105000</v>
      </c>
      <c r="J81" s="48" t="s">
        <v>1202</v>
      </c>
    </row>
    <row r="82" spans="2:10" ht="25.5" hidden="1" x14ac:dyDescent="0.2">
      <c r="B82" s="190" t="s">
        <v>551</v>
      </c>
      <c r="C82" s="109" t="s">
        <v>552</v>
      </c>
      <c r="D82" s="98">
        <v>-562500</v>
      </c>
      <c r="E82" s="110">
        <v>-562500</v>
      </c>
      <c r="F82" s="98">
        <v>0</v>
      </c>
      <c r="G82" s="110">
        <v>0</v>
      </c>
      <c r="H82" s="98">
        <f t="shared" si="2"/>
        <v>0</v>
      </c>
      <c r="I82" s="129"/>
      <c r="J82" s="48"/>
    </row>
    <row r="83" spans="2:10" ht="25.5" hidden="1" x14ac:dyDescent="0.2">
      <c r="B83" s="190" t="s">
        <v>553</v>
      </c>
      <c r="C83" s="109" t="s">
        <v>554</v>
      </c>
      <c r="D83" s="98">
        <v>0</v>
      </c>
      <c r="E83" s="110">
        <v>-894837</v>
      </c>
      <c r="F83" s="98">
        <v>0</v>
      </c>
      <c r="G83" s="110">
        <v>0</v>
      </c>
      <c r="H83" s="98">
        <f t="shared" si="2"/>
        <v>0</v>
      </c>
      <c r="I83" s="129"/>
      <c r="J83" s="48"/>
    </row>
    <row r="84" spans="2:10" ht="12.75" hidden="1" x14ac:dyDescent="0.2">
      <c r="B84" s="190" t="s">
        <v>555</v>
      </c>
      <c r="C84" s="109" t="s">
        <v>556</v>
      </c>
      <c r="D84" s="98">
        <v>4300000</v>
      </c>
      <c r="E84" s="110">
        <v>4169257.73</v>
      </c>
      <c r="F84" s="98">
        <v>0</v>
      </c>
      <c r="G84" s="110">
        <v>0</v>
      </c>
      <c r="H84" s="98">
        <f t="shared" si="2"/>
        <v>0</v>
      </c>
      <c r="I84" s="129"/>
      <c r="J84" s="48"/>
    </row>
    <row r="85" spans="2:10" ht="12.75" hidden="1" x14ac:dyDescent="0.2">
      <c r="B85" s="101" t="s">
        <v>557</v>
      </c>
      <c r="C85" s="109" t="s">
        <v>558</v>
      </c>
      <c r="D85" s="98">
        <v>2165689</v>
      </c>
      <c r="E85" s="110">
        <v>2166368.69</v>
      </c>
      <c r="F85" s="98">
        <v>0</v>
      </c>
      <c r="G85" s="110">
        <v>0</v>
      </c>
      <c r="H85" s="98">
        <f t="shared" si="2"/>
        <v>0</v>
      </c>
      <c r="I85" s="129"/>
      <c r="J85" s="48"/>
    </row>
    <row r="86" spans="2:10" ht="12.75" hidden="1" x14ac:dyDescent="0.2">
      <c r="B86" s="101" t="s">
        <v>559</v>
      </c>
      <c r="C86" s="109" t="s">
        <v>560</v>
      </c>
      <c r="D86" s="98">
        <v>300000</v>
      </c>
      <c r="E86" s="110">
        <v>109115.82</v>
      </c>
      <c r="F86" s="98">
        <v>0</v>
      </c>
      <c r="G86" s="110">
        <v>0</v>
      </c>
      <c r="H86" s="98">
        <f t="shared" si="2"/>
        <v>0</v>
      </c>
      <c r="I86" s="129"/>
      <c r="J86" s="48"/>
    </row>
    <row r="87" spans="2:10" ht="25.5" hidden="1" x14ac:dyDescent="0.2">
      <c r="B87" s="190" t="s">
        <v>561</v>
      </c>
      <c r="C87" s="109" t="s">
        <v>562</v>
      </c>
      <c r="D87" s="98">
        <v>-390000</v>
      </c>
      <c r="E87" s="110">
        <v>-390000</v>
      </c>
      <c r="F87" s="98">
        <v>0</v>
      </c>
      <c r="G87" s="110">
        <v>0</v>
      </c>
      <c r="H87" s="98">
        <f t="shared" si="2"/>
        <v>0</v>
      </c>
      <c r="I87" s="129"/>
      <c r="J87" s="48"/>
    </row>
    <row r="88" spans="2:10" ht="12.75" hidden="1" x14ac:dyDescent="0.2">
      <c r="B88" s="190" t="s">
        <v>563</v>
      </c>
      <c r="C88" s="109" t="s">
        <v>564</v>
      </c>
      <c r="D88" s="98">
        <v>0</v>
      </c>
      <c r="E88" s="110">
        <v>0</v>
      </c>
      <c r="F88" s="98">
        <v>0</v>
      </c>
      <c r="G88" s="110">
        <v>0</v>
      </c>
      <c r="H88" s="98">
        <f t="shared" si="2"/>
        <v>0</v>
      </c>
      <c r="I88" s="129"/>
      <c r="J88" s="48"/>
    </row>
    <row r="89" spans="2:10" ht="12.75" hidden="1" x14ac:dyDescent="0.2">
      <c r="B89" s="190" t="s">
        <v>565</v>
      </c>
      <c r="C89" s="109" t="s">
        <v>566</v>
      </c>
      <c r="D89" s="98">
        <v>1400000</v>
      </c>
      <c r="E89" s="110">
        <v>1466029.08</v>
      </c>
      <c r="F89" s="98">
        <v>0</v>
      </c>
      <c r="G89" s="110">
        <v>0</v>
      </c>
      <c r="H89" s="98">
        <f t="shared" si="2"/>
        <v>0</v>
      </c>
      <c r="I89" s="129"/>
      <c r="J89" s="48"/>
    </row>
    <row r="90" spans="2:10" ht="12.75" hidden="1" x14ac:dyDescent="0.2">
      <c r="B90" s="190" t="s">
        <v>567</v>
      </c>
      <c r="C90" s="109" t="s">
        <v>568</v>
      </c>
      <c r="D90" s="98">
        <v>0</v>
      </c>
      <c r="E90" s="110">
        <v>0</v>
      </c>
      <c r="F90" s="98">
        <v>0</v>
      </c>
      <c r="G90" s="110">
        <v>0</v>
      </c>
      <c r="H90" s="98">
        <f t="shared" si="2"/>
        <v>0</v>
      </c>
      <c r="I90" s="129"/>
      <c r="J90" s="48"/>
    </row>
    <row r="91" spans="2:10" ht="12.75" hidden="1" x14ac:dyDescent="0.2">
      <c r="B91" s="101" t="s">
        <v>569</v>
      </c>
      <c r="C91" s="109" t="s">
        <v>570</v>
      </c>
      <c r="D91" s="98">
        <v>2200000</v>
      </c>
      <c r="E91" s="110">
        <v>0</v>
      </c>
      <c r="F91" s="98">
        <v>0</v>
      </c>
      <c r="G91" s="110">
        <v>0</v>
      </c>
      <c r="H91" s="98">
        <f t="shared" si="2"/>
        <v>0</v>
      </c>
      <c r="I91" s="129"/>
      <c r="J91" s="48"/>
    </row>
    <row r="92" spans="2:10" ht="12.75" hidden="1" x14ac:dyDescent="0.2">
      <c r="B92" s="190" t="s">
        <v>571</v>
      </c>
      <c r="C92" s="109" t="s">
        <v>572</v>
      </c>
      <c r="D92" s="98">
        <v>385000</v>
      </c>
      <c r="E92" s="110">
        <v>368049.3</v>
      </c>
      <c r="F92" s="98">
        <v>0</v>
      </c>
      <c r="G92" s="110">
        <v>0</v>
      </c>
      <c r="H92" s="98">
        <f t="shared" si="2"/>
        <v>0</v>
      </c>
      <c r="I92" s="129"/>
      <c r="J92" s="48"/>
    </row>
    <row r="93" spans="2:10" ht="25.5" hidden="1" x14ac:dyDescent="0.2">
      <c r="B93" s="190" t="s">
        <v>573</v>
      </c>
      <c r="C93" s="109" t="s">
        <v>657</v>
      </c>
      <c r="D93" s="98">
        <v>5311041</v>
      </c>
      <c r="E93" s="110">
        <v>5297341.5599999996</v>
      </c>
      <c r="F93" s="98">
        <v>0</v>
      </c>
      <c r="G93" s="110">
        <v>0</v>
      </c>
      <c r="H93" s="98">
        <f t="shared" si="2"/>
        <v>0</v>
      </c>
      <c r="I93" s="129"/>
      <c r="J93" s="48"/>
    </row>
    <row r="94" spans="2:10" ht="12.75" x14ac:dyDescent="0.2">
      <c r="B94" s="190" t="s">
        <v>574</v>
      </c>
      <c r="C94" s="109" t="s">
        <v>1201</v>
      </c>
      <c r="D94" s="59">
        <v>5410000</v>
      </c>
      <c r="E94" s="110">
        <v>5479251.2400000002</v>
      </c>
      <c r="F94" s="59">
        <v>636334</v>
      </c>
      <c r="G94" s="110">
        <v>700006</v>
      </c>
      <c r="H94" s="59">
        <f t="shared" si="2"/>
        <v>-63672</v>
      </c>
      <c r="I94" s="129">
        <v>636334</v>
      </c>
      <c r="J94" s="48" t="s">
        <v>1225</v>
      </c>
    </row>
    <row r="95" spans="2:10" ht="12.75" x14ac:dyDescent="0.2">
      <c r="B95" s="82"/>
      <c r="C95" s="119"/>
      <c r="D95" s="23"/>
      <c r="E95" s="23"/>
      <c r="F95" s="23"/>
      <c r="G95" s="23"/>
      <c r="H95" s="53"/>
      <c r="I95" s="103"/>
      <c r="J95" s="39"/>
    </row>
    <row r="96" spans="2:10" ht="12.75" x14ac:dyDescent="0.2">
      <c r="B96" s="83"/>
      <c r="C96" s="132"/>
      <c r="D96" s="59">
        <f>SUM(D5:D95)</f>
        <v>247958306</v>
      </c>
      <c r="E96" s="59">
        <f>SUM(E5:E95)</f>
        <v>237486101.16000003</v>
      </c>
      <c r="F96" s="59">
        <f>SUM(F5:F94)</f>
        <v>15205344</v>
      </c>
      <c r="G96" s="59">
        <f>SUM(G5:G94)</f>
        <v>8669814.9299999997</v>
      </c>
      <c r="H96" s="68">
        <f>SUM(H5:H94)</f>
        <v>6535529.0700000003</v>
      </c>
      <c r="I96" s="104">
        <f>SUM(I59:I94)</f>
        <v>2578429</v>
      </c>
      <c r="J96" s="38"/>
    </row>
    <row r="97" spans="2:8" ht="12.75" x14ac:dyDescent="0.2">
      <c r="B97" s="84"/>
      <c r="C97" s="16"/>
      <c r="D97" s="16"/>
      <c r="E97" s="16"/>
      <c r="F97" s="16"/>
      <c r="G97" s="16"/>
      <c r="H97" s="16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J27" sqref="J27"/>
    </sheetView>
  </sheetViews>
  <sheetFormatPr defaultRowHeight="12" x14ac:dyDescent="0.2"/>
  <cols>
    <col min="2" max="2" width="11.5" customWidth="1"/>
    <col min="3" max="3" width="47.6640625" customWidth="1"/>
    <col min="4" max="4" width="14.1640625" style="22" hidden="1" customWidth="1"/>
    <col min="5" max="5" width="12.6640625" style="22" hidden="1" customWidth="1"/>
    <col min="6" max="6" width="15.6640625" customWidth="1"/>
    <col min="7" max="8" width="12.6640625" customWidth="1"/>
    <col min="9" max="9" width="18" customWidth="1"/>
    <col min="10" max="10" width="44" customWidth="1"/>
  </cols>
  <sheetData>
    <row r="1" spans="1:10" s="96" customFormat="1" ht="12.75" x14ac:dyDescent="0.2">
      <c r="B1" s="184" t="s">
        <v>1127</v>
      </c>
      <c r="C1" s="184"/>
    </row>
    <row r="2" spans="1:10" s="96" customFormat="1" x14ac:dyDescent="0.2"/>
    <row r="3" spans="1:10" ht="12.75" x14ac:dyDescent="0.2">
      <c r="A3" s="1"/>
      <c r="B3" s="25"/>
      <c r="C3" s="25" t="s">
        <v>10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7" t="s">
        <v>31</v>
      </c>
      <c r="J3" s="27" t="s">
        <v>32</v>
      </c>
    </row>
    <row r="4" spans="1:10" ht="25.5" x14ac:dyDescent="0.2">
      <c r="A4" s="1"/>
      <c r="B4" s="30"/>
      <c r="C4" s="30" t="s">
        <v>24</v>
      </c>
      <c r="D4" s="31" t="s">
        <v>1128</v>
      </c>
      <c r="E4" s="31" t="s">
        <v>1128</v>
      </c>
      <c r="F4" s="33">
        <v>2016</v>
      </c>
      <c r="G4" s="12" t="s">
        <v>1189</v>
      </c>
      <c r="H4" s="33" t="s">
        <v>5</v>
      </c>
      <c r="I4" s="31" t="s">
        <v>632</v>
      </c>
      <c r="J4" s="34"/>
    </row>
    <row r="5" spans="1:10" ht="12.75" x14ac:dyDescent="0.2">
      <c r="B5" s="145"/>
      <c r="C5" s="70"/>
      <c r="D5" s="146"/>
      <c r="E5" s="143"/>
      <c r="F5" s="146"/>
      <c r="G5" s="143"/>
      <c r="H5" s="146"/>
      <c r="I5" s="39"/>
      <c r="J5" s="36"/>
    </row>
    <row r="6" spans="1:10" ht="12.75" x14ac:dyDescent="0.2">
      <c r="B6" s="127" t="s">
        <v>602</v>
      </c>
      <c r="C6" s="97" t="s">
        <v>603</v>
      </c>
      <c r="D6" s="110">
        <v>0</v>
      </c>
      <c r="E6" s="98">
        <v>1100778.81</v>
      </c>
      <c r="F6" s="110">
        <v>300000</v>
      </c>
      <c r="G6" s="98">
        <v>126378.18</v>
      </c>
      <c r="H6" s="110">
        <f t="shared" ref="H6:H10" si="0">SUM(F6-G6)</f>
        <v>173621.82</v>
      </c>
      <c r="I6" s="35">
        <v>173622</v>
      </c>
      <c r="J6" s="37"/>
    </row>
    <row r="7" spans="1:10" s="96" customFormat="1" ht="12.75" x14ac:dyDescent="0.2">
      <c r="B7" s="127" t="s">
        <v>12</v>
      </c>
      <c r="C7" s="97" t="s">
        <v>1208</v>
      </c>
      <c r="D7" s="110">
        <v>0</v>
      </c>
      <c r="E7" s="98">
        <v>5600083.0999999996</v>
      </c>
      <c r="F7" s="110">
        <v>929014</v>
      </c>
      <c r="G7" s="98">
        <v>79632</v>
      </c>
      <c r="H7" s="110">
        <f t="shared" si="0"/>
        <v>849382</v>
      </c>
      <c r="I7" s="35">
        <v>929014</v>
      </c>
      <c r="J7" s="37"/>
    </row>
    <row r="8" spans="1:10" s="96" customFormat="1" ht="12.75" x14ac:dyDescent="0.2">
      <c r="B8" s="127" t="s">
        <v>580</v>
      </c>
      <c r="C8" s="97" t="s">
        <v>581</v>
      </c>
      <c r="D8" s="110">
        <v>982000</v>
      </c>
      <c r="E8" s="98">
        <v>1275317.75</v>
      </c>
      <c r="F8" s="110">
        <v>0</v>
      </c>
      <c r="G8" s="98">
        <v>4000</v>
      </c>
      <c r="H8" s="110">
        <f t="shared" si="0"/>
        <v>-4000</v>
      </c>
      <c r="I8" s="35"/>
      <c r="J8" s="37" t="s">
        <v>1243</v>
      </c>
    </row>
    <row r="9" spans="1:10" s="96" customFormat="1" ht="12.75" x14ac:dyDescent="0.2">
      <c r="B9" s="127" t="s">
        <v>582</v>
      </c>
      <c r="C9" s="97" t="s">
        <v>583</v>
      </c>
      <c r="D9" s="110">
        <v>54000</v>
      </c>
      <c r="E9" s="98">
        <v>104607.76</v>
      </c>
      <c r="F9" s="110">
        <v>0</v>
      </c>
      <c r="G9" s="98">
        <v>11580</v>
      </c>
      <c r="H9" s="110">
        <f t="shared" si="0"/>
        <v>-11580</v>
      </c>
      <c r="I9" s="35"/>
      <c r="J9" s="37" t="s">
        <v>1243</v>
      </c>
    </row>
    <row r="10" spans="1:10" s="96" customFormat="1" ht="12.75" x14ac:dyDescent="0.2">
      <c r="B10" s="127" t="s">
        <v>586</v>
      </c>
      <c r="C10" s="97" t="s">
        <v>587</v>
      </c>
      <c r="D10" s="110">
        <v>0</v>
      </c>
      <c r="E10" s="98">
        <v>2111395.96</v>
      </c>
      <c r="F10" s="110">
        <v>838984</v>
      </c>
      <c r="G10" s="98">
        <v>328378</v>
      </c>
      <c r="H10" s="110">
        <f t="shared" si="0"/>
        <v>510606</v>
      </c>
      <c r="I10" s="35">
        <v>838984</v>
      </c>
      <c r="J10" s="37"/>
    </row>
    <row r="11" spans="1:10" s="96" customFormat="1" ht="12.75" x14ac:dyDescent="0.2">
      <c r="B11" s="127" t="s">
        <v>588</v>
      </c>
      <c r="C11" s="97" t="s">
        <v>589</v>
      </c>
      <c r="D11" s="110">
        <v>0</v>
      </c>
      <c r="E11" s="98">
        <v>16931.439999999999</v>
      </c>
      <c r="F11" s="110">
        <v>0</v>
      </c>
      <c r="G11" s="98">
        <v>7717.9</v>
      </c>
      <c r="H11" s="110">
        <f t="shared" ref="H11:H15" si="1">SUM(F11-G11)</f>
        <v>-7717.9</v>
      </c>
      <c r="I11" s="35"/>
      <c r="J11" s="37" t="s">
        <v>1243</v>
      </c>
    </row>
    <row r="12" spans="1:10" s="96" customFormat="1" ht="12.75" x14ac:dyDescent="0.2">
      <c r="B12" s="127" t="s">
        <v>604</v>
      </c>
      <c r="C12" s="97" t="s">
        <v>605</v>
      </c>
      <c r="D12" s="110">
        <v>0</v>
      </c>
      <c r="E12" s="98">
        <v>2776767.75</v>
      </c>
      <c r="F12" s="110">
        <v>1227877</v>
      </c>
      <c r="G12" s="98">
        <v>284307</v>
      </c>
      <c r="H12" s="110">
        <f t="shared" si="1"/>
        <v>943570</v>
      </c>
      <c r="I12" s="35">
        <v>1227877</v>
      </c>
      <c r="J12" s="37"/>
    </row>
    <row r="13" spans="1:10" s="96" customFormat="1" ht="12.75" x14ac:dyDescent="0.2">
      <c r="B13" s="127" t="s">
        <v>606</v>
      </c>
      <c r="C13" s="97" t="s">
        <v>607</v>
      </c>
      <c r="D13" s="110">
        <v>31000010</v>
      </c>
      <c r="E13" s="98">
        <v>231485.61</v>
      </c>
      <c r="F13" s="110">
        <v>1391713</v>
      </c>
      <c r="G13" s="98">
        <v>54994</v>
      </c>
      <c r="H13" s="110">
        <f t="shared" si="1"/>
        <v>1336719</v>
      </c>
      <c r="I13" s="35">
        <v>1391713</v>
      </c>
      <c r="J13" s="37" t="s">
        <v>1244</v>
      </c>
    </row>
    <row r="14" spans="1:10" s="96" customFormat="1" ht="12.75" x14ac:dyDescent="0.2">
      <c r="B14" s="127" t="s">
        <v>590</v>
      </c>
      <c r="C14" s="97" t="s">
        <v>591</v>
      </c>
      <c r="D14" s="110">
        <v>2820000</v>
      </c>
      <c r="E14" s="98">
        <v>2809240.29</v>
      </c>
      <c r="F14" s="110">
        <v>3860</v>
      </c>
      <c r="G14" s="98">
        <v>0</v>
      </c>
      <c r="H14" s="110">
        <f t="shared" si="1"/>
        <v>3860</v>
      </c>
      <c r="I14" s="35"/>
      <c r="J14" s="37" t="s">
        <v>1243</v>
      </c>
    </row>
    <row r="15" spans="1:10" s="47" customFormat="1" ht="12.75" x14ac:dyDescent="0.2">
      <c r="B15" s="127" t="s">
        <v>595</v>
      </c>
      <c r="C15" s="97" t="s">
        <v>596</v>
      </c>
      <c r="D15" s="110">
        <v>1355000</v>
      </c>
      <c r="E15" s="98">
        <v>11644.27</v>
      </c>
      <c r="F15" s="110">
        <v>0</v>
      </c>
      <c r="G15" s="98">
        <v>2810.13</v>
      </c>
      <c r="H15" s="110">
        <f t="shared" si="1"/>
        <v>-2810.13</v>
      </c>
      <c r="I15" s="48"/>
      <c r="J15" s="37" t="s">
        <v>1243</v>
      </c>
    </row>
    <row r="16" spans="1:10" ht="12.75" x14ac:dyDescent="0.2">
      <c r="B16" s="116" t="s">
        <v>23</v>
      </c>
      <c r="C16" s="97" t="s">
        <v>1153</v>
      </c>
      <c r="D16" s="110">
        <v>1431501</v>
      </c>
      <c r="E16" s="98">
        <v>1093318.42</v>
      </c>
      <c r="F16" s="110"/>
      <c r="G16" s="98">
        <v>11211</v>
      </c>
      <c r="H16" s="110">
        <f t="shared" ref="H16:H28" si="2">SUM(F16-G16)</f>
        <v>-11211</v>
      </c>
      <c r="I16" s="48"/>
      <c r="J16" s="37" t="s">
        <v>1243</v>
      </c>
    </row>
    <row r="17" spans="2:10" ht="12.75" x14ac:dyDescent="0.2">
      <c r="B17" s="116" t="s">
        <v>1143</v>
      </c>
      <c r="C17" s="97" t="s">
        <v>1144</v>
      </c>
      <c r="D17" s="110">
        <v>1784935</v>
      </c>
      <c r="E17" s="98">
        <v>49081.16</v>
      </c>
      <c r="F17" s="110">
        <v>863927</v>
      </c>
      <c r="G17" s="98">
        <v>0</v>
      </c>
      <c r="H17" s="110">
        <f t="shared" si="2"/>
        <v>863927</v>
      </c>
      <c r="I17" s="48">
        <v>0</v>
      </c>
      <c r="J17" s="37" t="s">
        <v>1245</v>
      </c>
    </row>
    <row r="18" spans="2:10" ht="12.75" x14ac:dyDescent="0.2">
      <c r="B18" s="116" t="s">
        <v>658</v>
      </c>
      <c r="C18" s="97" t="s">
        <v>1154</v>
      </c>
      <c r="D18" s="110">
        <v>0</v>
      </c>
      <c r="E18" s="98">
        <v>157073.20000000001</v>
      </c>
      <c r="F18" s="110">
        <v>700000</v>
      </c>
      <c r="G18" s="98">
        <v>-13062.5</v>
      </c>
      <c r="H18" s="110">
        <f t="shared" si="2"/>
        <v>713062.5</v>
      </c>
      <c r="I18" s="199">
        <v>713063</v>
      </c>
      <c r="J18" s="37"/>
    </row>
    <row r="19" spans="2:10" ht="12.75" x14ac:dyDescent="0.2">
      <c r="B19" s="116" t="s">
        <v>1146</v>
      </c>
      <c r="C19" s="97" t="s">
        <v>1155</v>
      </c>
      <c r="D19" s="110">
        <v>0</v>
      </c>
      <c r="E19" s="98">
        <v>0</v>
      </c>
      <c r="F19" s="110">
        <v>1500000</v>
      </c>
      <c r="G19" s="98">
        <v>0</v>
      </c>
      <c r="H19" s="110">
        <f t="shared" si="2"/>
        <v>1500000</v>
      </c>
      <c r="I19" s="199">
        <v>1500000</v>
      </c>
      <c r="J19" s="37"/>
    </row>
    <row r="20" spans="2:10" ht="12.75" x14ac:dyDescent="0.2">
      <c r="B20" s="116" t="s">
        <v>1156</v>
      </c>
      <c r="C20" s="97" t="s">
        <v>1157</v>
      </c>
      <c r="D20" s="110">
        <v>0</v>
      </c>
      <c r="E20" s="98">
        <v>48600</v>
      </c>
      <c r="F20" s="110">
        <v>3500000</v>
      </c>
      <c r="G20" s="98">
        <v>48600</v>
      </c>
      <c r="H20" s="110">
        <f t="shared" si="2"/>
        <v>3451400</v>
      </c>
      <c r="I20" s="199">
        <v>3500000</v>
      </c>
      <c r="J20" s="37"/>
    </row>
    <row r="21" spans="2:10" ht="12.75" x14ac:dyDescent="0.2">
      <c r="B21" s="127" t="s">
        <v>609</v>
      </c>
      <c r="C21" s="97" t="s">
        <v>610</v>
      </c>
      <c r="D21" s="110">
        <v>0</v>
      </c>
      <c r="E21" s="98">
        <v>616491.41</v>
      </c>
      <c r="F21" s="110">
        <v>200000</v>
      </c>
      <c r="G21" s="98">
        <v>39329.919999999998</v>
      </c>
      <c r="H21" s="110">
        <f t="shared" si="2"/>
        <v>160670.08000000002</v>
      </c>
      <c r="I21" s="199">
        <v>200000</v>
      </c>
      <c r="J21" s="37"/>
    </row>
    <row r="22" spans="2:10" s="47" customFormat="1" ht="12.75" x14ac:dyDescent="0.2">
      <c r="B22" s="127" t="s">
        <v>601</v>
      </c>
      <c r="C22" s="97" t="s">
        <v>611</v>
      </c>
      <c r="D22" s="110">
        <v>80000</v>
      </c>
      <c r="E22" s="98">
        <v>480785.9</v>
      </c>
      <c r="F22" s="110">
        <v>968269</v>
      </c>
      <c r="G22" s="98">
        <v>40541</v>
      </c>
      <c r="H22" s="110">
        <f t="shared" si="2"/>
        <v>927728</v>
      </c>
      <c r="I22" s="199">
        <v>968269</v>
      </c>
      <c r="J22" s="37"/>
    </row>
    <row r="23" spans="2:10" ht="12.75" x14ac:dyDescent="0.2">
      <c r="B23" s="127" t="s">
        <v>1148</v>
      </c>
      <c r="C23" s="97" t="s">
        <v>1209</v>
      </c>
      <c r="D23" s="110">
        <v>3900000</v>
      </c>
      <c r="E23" s="98">
        <v>3114232.19</v>
      </c>
      <c r="F23" s="110">
        <v>1178759</v>
      </c>
      <c r="G23" s="98">
        <v>7000</v>
      </c>
      <c r="H23" s="110">
        <f t="shared" si="2"/>
        <v>1171759</v>
      </c>
      <c r="I23" s="199">
        <v>1178759</v>
      </c>
      <c r="J23" s="37"/>
    </row>
    <row r="24" spans="2:10" ht="12.75" x14ac:dyDescent="0.2">
      <c r="B24" s="127" t="s">
        <v>1149</v>
      </c>
      <c r="C24" s="97" t="s">
        <v>1150</v>
      </c>
      <c r="D24" s="110">
        <v>140000</v>
      </c>
      <c r="E24" s="98">
        <v>84153.32</v>
      </c>
      <c r="F24" s="110">
        <v>0</v>
      </c>
      <c r="G24" s="98">
        <v>18033.5</v>
      </c>
      <c r="H24" s="110">
        <f t="shared" si="2"/>
        <v>-18033.5</v>
      </c>
      <c r="I24" s="48"/>
      <c r="J24" s="37" t="s">
        <v>1243</v>
      </c>
    </row>
    <row r="25" spans="2:10" ht="12.75" x14ac:dyDescent="0.2">
      <c r="B25" s="127" t="s">
        <v>1158</v>
      </c>
      <c r="C25" s="97" t="s">
        <v>1159</v>
      </c>
      <c r="D25" s="110">
        <v>0</v>
      </c>
      <c r="E25" s="98">
        <v>206401.79</v>
      </c>
      <c r="F25" s="110">
        <v>3087</v>
      </c>
      <c r="G25" s="98">
        <v>0</v>
      </c>
      <c r="H25" s="110">
        <f t="shared" si="2"/>
        <v>3087</v>
      </c>
      <c r="I25" s="48"/>
      <c r="J25" s="37"/>
    </row>
    <row r="26" spans="2:10" ht="12.75" x14ac:dyDescent="0.2">
      <c r="B26" s="127" t="s">
        <v>1151</v>
      </c>
      <c r="C26" s="97" t="s">
        <v>1160</v>
      </c>
      <c r="D26" s="110">
        <v>0</v>
      </c>
      <c r="E26" s="98">
        <v>21315.8</v>
      </c>
      <c r="F26" s="110">
        <v>3263</v>
      </c>
      <c r="G26" s="98">
        <v>0</v>
      </c>
      <c r="H26" s="110">
        <f t="shared" si="2"/>
        <v>3263</v>
      </c>
      <c r="I26" s="48"/>
      <c r="J26" s="37" t="s">
        <v>1243</v>
      </c>
    </row>
    <row r="27" spans="2:10" ht="12.75" x14ac:dyDescent="0.2">
      <c r="B27" s="116" t="s">
        <v>659</v>
      </c>
      <c r="C27" s="97" t="s">
        <v>660</v>
      </c>
      <c r="D27" s="110">
        <v>315000</v>
      </c>
      <c r="E27" s="98">
        <v>804131.13</v>
      </c>
      <c r="F27" s="110">
        <v>700000</v>
      </c>
      <c r="G27" s="98">
        <v>620893.61</v>
      </c>
      <c r="H27" s="110">
        <f t="shared" si="2"/>
        <v>79106.390000000014</v>
      </c>
      <c r="I27" s="35">
        <v>700000</v>
      </c>
      <c r="J27" s="37"/>
    </row>
    <row r="28" spans="2:10" ht="12.75" x14ac:dyDescent="0.2">
      <c r="B28" s="144" t="s">
        <v>661</v>
      </c>
      <c r="C28" s="58" t="s">
        <v>662</v>
      </c>
      <c r="D28" s="3">
        <v>0</v>
      </c>
      <c r="E28" s="59">
        <v>-252000</v>
      </c>
      <c r="F28" s="3">
        <v>0</v>
      </c>
      <c r="G28" s="59">
        <v>-252000</v>
      </c>
      <c r="H28" s="3">
        <f t="shared" si="2"/>
        <v>252000</v>
      </c>
      <c r="I28" s="38"/>
      <c r="J28" s="52"/>
    </row>
    <row r="29" spans="2:10" ht="15" x14ac:dyDescent="0.25">
      <c r="B29" s="180"/>
      <c r="C29" s="181"/>
      <c r="D29" s="182">
        <f t="shared" ref="D29:I29" si="3">SUM(D6:D28)</f>
        <v>43862446</v>
      </c>
      <c r="E29" s="183">
        <f t="shared" si="3"/>
        <v>22461837.059999995</v>
      </c>
      <c r="F29" s="178">
        <f t="shared" si="3"/>
        <v>14308753</v>
      </c>
      <c r="G29" s="179">
        <f t="shared" si="3"/>
        <v>1420343.7399999998</v>
      </c>
      <c r="H29" s="178">
        <f t="shared" si="3"/>
        <v>12888409.26</v>
      </c>
      <c r="I29" s="179">
        <f t="shared" si="3"/>
        <v>13321301</v>
      </c>
      <c r="J29" s="52"/>
    </row>
    <row r="32" spans="2:10" s="96" customFormat="1" x14ac:dyDescent="0.2"/>
    <row r="33" spans="2:9" s="96" customFormat="1" x14ac:dyDescent="0.2"/>
    <row r="34" spans="2:9" s="96" customFormat="1" x14ac:dyDescent="0.2"/>
    <row r="35" spans="2:9" s="96" customFormat="1" x14ac:dyDescent="0.2"/>
    <row r="36" spans="2:9" s="96" customFormat="1" x14ac:dyDescent="0.2"/>
    <row r="37" spans="2:9" s="96" customFormat="1" x14ac:dyDescent="0.2"/>
    <row r="38" spans="2:9" s="96" customFormat="1" x14ac:dyDescent="0.2"/>
    <row r="39" spans="2:9" s="96" customFormat="1" x14ac:dyDescent="0.2"/>
    <row r="40" spans="2:9" s="96" customFormat="1" x14ac:dyDescent="0.2"/>
    <row r="43" spans="2:9" ht="12.75" x14ac:dyDescent="0.2">
      <c r="B43" s="147" t="s">
        <v>1165</v>
      </c>
      <c r="C43" s="147"/>
      <c r="D43" s="148"/>
      <c r="E43" s="148"/>
      <c r="F43" s="148"/>
      <c r="G43" s="148"/>
      <c r="H43" s="148"/>
      <c r="I43" s="96"/>
    </row>
    <row r="44" spans="2:9" ht="12.75" x14ac:dyDescent="0.2">
      <c r="B44" s="149" t="s">
        <v>1166</v>
      </c>
      <c r="C44" s="149"/>
      <c r="D44" s="149"/>
      <c r="E44" s="149"/>
      <c r="F44" s="149"/>
      <c r="G44" s="149"/>
      <c r="H44" s="149"/>
      <c r="I44" s="96"/>
    </row>
    <row r="45" spans="2:9" ht="12.75" x14ac:dyDescent="0.2">
      <c r="B45" s="150" t="s">
        <v>33</v>
      </c>
      <c r="C45" s="150"/>
      <c r="D45" s="151"/>
      <c r="E45" s="151"/>
      <c r="F45" s="152" t="s">
        <v>1167</v>
      </c>
      <c r="G45" s="152" t="s">
        <v>1168</v>
      </c>
      <c r="H45" s="152" t="s">
        <v>1169</v>
      </c>
      <c r="I45" s="96"/>
    </row>
    <row r="46" spans="2:9" ht="12.75" x14ac:dyDescent="0.2">
      <c r="B46" s="153" t="s">
        <v>12</v>
      </c>
      <c r="C46" s="150" t="s">
        <v>1170</v>
      </c>
      <c r="D46" s="154"/>
      <c r="E46" s="154"/>
      <c r="F46" s="155">
        <v>-860403</v>
      </c>
      <c r="G46" s="156">
        <v>-158032</v>
      </c>
      <c r="H46" s="157">
        <f>F46-G46</f>
        <v>-702371</v>
      </c>
      <c r="I46" s="96"/>
    </row>
    <row r="47" spans="2:9" ht="12.75" x14ac:dyDescent="0.2">
      <c r="B47" s="158" t="s">
        <v>586</v>
      </c>
      <c r="C47" s="159" t="s">
        <v>1171</v>
      </c>
      <c r="D47" s="160"/>
      <c r="E47" s="160"/>
      <c r="F47" s="161">
        <v>-724310</v>
      </c>
      <c r="G47" s="162">
        <v>95526</v>
      </c>
      <c r="H47" s="163">
        <f>F47-G47</f>
        <v>-819836</v>
      </c>
      <c r="I47" s="96"/>
    </row>
    <row r="48" spans="2:9" ht="12.75" x14ac:dyDescent="0.2">
      <c r="B48" s="158" t="s">
        <v>13</v>
      </c>
      <c r="C48" s="159" t="s">
        <v>1172</v>
      </c>
      <c r="D48" s="160"/>
      <c r="E48" s="160"/>
      <c r="F48" s="164">
        <v>-591703</v>
      </c>
      <c r="G48" s="164">
        <v>0</v>
      </c>
      <c r="H48" s="163">
        <f t="shared" ref="H48:H60" si="4">F48-G48</f>
        <v>-591703</v>
      </c>
      <c r="I48" s="96"/>
    </row>
    <row r="49" spans="2:9" ht="12.75" x14ac:dyDescent="0.2">
      <c r="B49" s="158" t="s">
        <v>14</v>
      </c>
      <c r="C49" s="159" t="s">
        <v>1173</v>
      </c>
      <c r="D49" s="160"/>
      <c r="E49" s="160"/>
      <c r="F49" s="164">
        <v>-318609</v>
      </c>
      <c r="G49" s="164">
        <v>0</v>
      </c>
      <c r="H49" s="163">
        <f t="shared" si="4"/>
        <v>-318609</v>
      </c>
      <c r="I49" s="96"/>
    </row>
    <row r="50" spans="2:9" ht="12.75" x14ac:dyDescent="0.2">
      <c r="B50" s="158" t="s">
        <v>15</v>
      </c>
      <c r="C50" s="159" t="s">
        <v>1174</v>
      </c>
      <c r="D50" s="160"/>
      <c r="E50" s="160"/>
      <c r="F50" s="164">
        <v>-465955</v>
      </c>
      <c r="G50" s="164">
        <v>0</v>
      </c>
      <c r="H50" s="163">
        <f t="shared" si="4"/>
        <v>-465955</v>
      </c>
      <c r="I50" s="96"/>
    </row>
    <row r="51" spans="2:9" ht="12.75" x14ac:dyDescent="0.2">
      <c r="B51" s="158" t="s">
        <v>16</v>
      </c>
      <c r="C51" s="159" t="s">
        <v>1175</v>
      </c>
      <c r="D51" s="160"/>
      <c r="E51" s="160"/>
      <c r="F51" s="164">
        <v>-185708</v>
      </c>
      <c r="G51" s="164">
        <v>0</v>
      </c>
      <c r="H51" s="163">
        <f t="shared" si="4"/>
        <v>-185708</v>
      </c>
      <c r="I51" s="96"/>
    </row>
    <row r="52" spans="2:9" ht="12.75" x14ac:dyDescent="0.2">
      <c r="B52" s="158" t="s">
        <v>17</v>
      </c>
      <c r="C52" s="159" t="s">
        <v>1176</v>
      </c>
      <c r="D52" s="160"/>
      <c r="E52" s="160"/>
      <c r="F52" s="164">
        <v>-374160</v>
      </c>
      <c r="G52" s="164">
        <v>0</v>
      </c>
      <c r="H52" s="163">
        <f t="shared" si="4"/>
        <v>-374160</v>
      </c>
      <c r="I52" s="96"/>
    </row>
    <row r="53" spans="2:9" ht="12.75" x14ac:dyDescent="0.2">
      <c r="B53" s="158" t="s">
        <v>18</v>
      </c>
      <c r="C53" s="159" t="s">
        <v>1177</v>
      </c>
      <c r="D53" s="160"/>
      <c r="E53" s="160"/>
      <c r="F53" s="164">
        <v>-955122</v>
      </c>
      <c r="G53" s="164">
        <v>-176376</v>
      </c>
      <c r="H53" s="163">
        <f t="shared" si="4"/>
        <v>-778746</v>
      </c>
      <c r="I53" s="96"/>
    </row>
    <row r="54" spans="2:9" ht="12.75" x14ac:dyDescent="0.2">
      <c r="B54" s="158" t="s">
        <v>19</v>
      </c>
      <c r="C54" s="159" t="s">
        <v>1178</v>
      </c>
      <c r="D54" s="160"/>
      <c r="E54" s="160"/>
      <c r="F54" s="164">
        <v>-66902</v>
      </c>
      <c r="G54" s="164">
        <v>0</v>
      </c>
      <c r="H54" s="163">
        <f t="shared" si="4"/>
        <v>-66902</v>
      </c>
      <c r="I54" s="96"/>
    </row>
    <row r="55" spans="2:9" ht="12.75" x14ac:dyDescent="0.2">
      <c r="B55" s="158" t="s">
        <v>20</v>
      </c>
      <c r="C55" s="159" t="s">
        <v>1179</v>
      </c>
      <c r="D55" s="160"/>
      <c r="E55" s="160"/>
      <c r="F55" s="164">
        <v>-4347</v>
      </c>
      <c r="G55" s="164">
        <v>0</v>
      </c>
      <c r="H55" s="163">
        <f t="shared" si="4"/>
        <v>-4347</v>
      </c>
      <c r="I55" s="96"/>
    </row>
    <row r="56" spans="2:9" ht="12.75" x14ac:dyDescent="0.2">
      <c r="B56" s="158" t="s">
        <v>21</v>
      </c>
      <c r="C56" s="159" t="s">
        <v>1180</v>
      </c>
      <c r="D56" s="160"/>
      <c r="E56" s="160"/>
      <c r="F56" s="164">
        <v>-1853517</v>
      </c>
      <c r="G56" s="164">
        <v>-60992</v>
      </c>
      <c r="H56" s="163">
        <f t="shared" si="4"/>
        <v>-1792525</v>
      </c>
      <c r="I56" s="96"/>
    </row>
    <row r="57" spans="2:9" ht="12.75" x14ac:dyDescent="0.2">
      <c r="B57" s="158" t="s">
        <v>22</v>
      </c>
      <c r="C57" s="159" t="s">
        <v>1181</v>
      </c>
      <c r="D57" s="160"/>
      <c r="E57" s="160"/>
      <c r="F57" s="164">
        <v>-1182257</v>
      </c>
      <c r="G57" s="164">
        <v>0</v>
      </c>
      <c r="H57" s="163">
        <f t="shared" si="4"/>
        <v>-1182257</v>
      </c>
      <c r="I57" s="96"/>
    </row>
    <row r="58" spans="2:9" ht="12.75" x14ac:dyDescent="0.2">
      <c r="B58" s="158" t="s">
        <v>23</v>
      </c>
      <c r="C58" s="159" t="s">
        <v>1182</v>
      </c>
      <c r="D58" s="160"/>
      <c r="E58" s="160"/>
      <c r="F58" s="164">
        <v>114706</v>
      </c>
      <c r="G58" s="164">
        <v>-58092</v>
      </c>
      <c r="H58" s="163">
        <f t="shared" si="4"/>
        <v>172798</v>
      </c>
      <c r="I58" s="96"/>
    </row>
    <row r="59" spans="2:9" ht="12.75" x14ac:dyDescent="0.2">
      <c r="B59" s="158" t="s">
        <v>25</v>
      </c>
      <c r="C59" s="159" t="s">
        <v>1183</v>
      </c>
      <c r="D59" s="160"/>
      <c r="E59" s="160"/>
      <c r="F59" s="164">
        <v>48492</v>
      </c>
      <c r="G59" s="164">
        <v>0</v>
      </c>
      <c r="H59" s="163">
        <f t="shared" si="4"/>
        <v>48492</v>
      </c>
      <c r="I59" s="96"/>
    </row>
    <row r="60" spans="2:9" ht="12.75" x14ac:dyDescent="0.2">
      <c r="B60" s="165" t="s">
        <v>658</v>
      </c>
      <c r="C60" s="166" t="s">
        <v>1184</v>
      </c>
      <c r="D60" s="167"/>
      <c r="E60" s="167"/>
      <c r="F60" s="168">
        <v>-170136</v>
      </c>
      <c r="G60" s="168">
        <v>0</v>
      </c>
      <c r="H60" s="169">
        <f t="shared" si="4"/>
        <v>-170136</v>
      </c>
      <c r="I60" s="96"/>
    </row>
    <row r="61" spans="2:9" ht="12.75" x14ac:dyDescent="0.2">
      <c r="B61" s="166" t="s">
        <v>1185</v>
      </c>
      <c r="C61" s="166" t="s">
        <v>33</v>
      </c>
      <c r="D61" s="170"/>
      <c r="E61" s="171"/>
      <c r="F61" s="168">
        <f>SUM(F46:F60)</f>
        <v>-7589931</v>
      </c>
      <c r="G61" s="168">
        <f>SUM(G46:G60)</f>
        <v>-357966</v>
      </c>
      <c r="H61" s="168">
        <f>SUM(H46:H60)</f>
        <v>-7231965</v>
      </c>
      <c r="I61" s="96"/>
    </row>
    <row r="62" spans="2:9" ht="13.5" thickBot="1" x14ac:dyDescent="0.25">
      <c r="B62" s="172"/>
      <c r="C62" s="173"/>
      <c r="D62" s="173"/>
      <c r="E62" s="173"/>
      <c r="F62" s="173"/>
      <c r="G62" s="173"/>
      <c r="H62" s="173"/>
      <c r="I62" s="96"/>
    </row>
    <row r="63" spans="2:9" ht="17.649999999999999" customHeight="1" thickBot="1" x14ac:dyDescent="0.25">
      <c r="B63" s="174" t="s">
        <v>1186</v>
      </c>
      <c r="C63" s="175" t="s">
        <v>1187</v>
      </c>
      <c r="D63" s="176"/>
      <c r="E63" s="176"/>
      <c r="F63" s="177">
        <f>F29+F61</f>
        <v>6718822</v>
      </c>
      <c r="G63" s="177">
        <f t="shared" ref="G63:H63" si="5">G29+G61</f>
        <v>1062377.7399999998</v>
      </c>
      <c r="H63" s="177">
        <f t="shared" si="5"/>
        <v>5656444.2599999998</v>
      </c>
      <c r="I63" s="96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I29" sqref="I29"/>
    </sheetView>
  </sheetViews>
  <sheetFormatPr defaultRowHeight="12" x14ac:dyDescent="0.2"/>
  <cols>
    <col min="3" max="3" width="52.5" customWidth="1"/>
    <col min="4" max="4" width="14.33203125" style="22" hidden="1" customWidth="1"/>
    <col min="5" max="5" width="14.1640625" style="22" hidden="1" customWidth="1"/>
    <col min="6" max="6" width="13" customWidth="1"/>
    <col min="7" max="8" width="12.6640625" customWidth="1"/>
    <col min="9" max="9" width="15.33203125" customWidth="1"/>
    <col min="10" max="10" width="36.33203125" customWidth="1"/>
  </cols>
  <sheetData>
    <row r="1" spans="1:10" s="96" customFormat="1" ht="12.75" x14ac:dyDescent="0.2">
      <c r="B1" s="184" t="s">
        <v>1127</v>
      </c>
      <c r="C1" s="184"/>
    </row>
    <row r="2" spans="1:10" s="96" customFormat="1" x14ac:dyDescent="0.2"/>
    <row r="3" spans="1:10" ht="12.75" x14ac:dyDescent="0.2">
      <c r="A3" s="1"/>
      <c r="B3" s="25"/>
      <c r="C3" s="25" t="s">
        <v>10</v>
      </c>
      <c r="D3" s="27" t="s">
        <v>0</v>
      </c>
      <c r="E3" s="25" t="s">
        <v>1</v>
      </c>
      <c r="F3" s="27" t="s">
        <v>2</v>
      </c>
      <c r="G3" s="27" t="s">
        <v>3</v>
      </c>
      <c r="H3" s="29" t="s">
        <v>4</v>
      </c>
      <c r="I3" s="27" t="s">
        <v>31</v>
      </c>
      <c r="J3" s="28" t="s">
        <v>32</v>
      </c>
    </row>
    <row r="4" spans="1:10" ht="25.5" x14ac:dyDescent="0.2">
      <c r="A4" s="1"/>
      <c r="B4" s="30"/>
      <c r="C4" s="30" t="s">
        <v>11</v>
      </c>
      <c r="D4" s="31" t="s">
        <v>1129</v>
      </c>
      <c r="E4" s="31" t="s">
        <v>1128</v>
      </c>
      <c r="F4" s="33">
        <v>2016</v>
      </c>
      <c r="G4" s="12" t="s">
        <v>1189</v>
      </c>
      <c r="H4" s="76" t="s">
        <v>5</v>
      </c>
      <c r="I4" s="31" t="s">
        <v>632</v>
      </c>
      <c r="J4" s="71"/>
    </row>
    <row r="5" spans="1:10" ht="12.75" x14ac:dyDescent="0.2">
      <c r="B5" s="140"/>
      <c r="C5" s="23"/>
      <c r="D5" s="124"/>
      <c r="E5" s="75"/>
      <c r="F5" s="124"/>
      <c r="G5" s="75"/>
      <c r="H5" s="124"/>
      <c r="I5" s="39"/>
      <c r="J5" s="36"/>
    </row>
    <row r="6" spans="1:10" ht="12.75" x14ac:dyDescent="0.2">
      <c r="B6" s="135" t="s">
        <v>575</v>
      </c>
      <c r="C6" s="97" t="s">
        <v>576</v>
      </c>
      <c r="D6" s="110">
        <v>-50000000</v>
      </c>
      <c r="E6" s="98">
        <v>120876.4</v>
      </c>
      <c r="F6" s="110">
        <v>-5000000</v>
      </c>
      <c r="G6" s="98">
        <v>0</v>
      </c>
      <c r="H6" s="110">
        <f t="shared" ref="H6:H13" si="0">SUM(F6-G6)</f>
        <v>-5000000</v>
      </c>
      <c r="I6" s="60"/>
      <c r="J6" s="37"/>
    </row>
    <row r="7" spans="1:10" s="96" customFormat="1" ht="12.75" x14ac:dyDescent="0.2">
      <c r="B7" s="136" t="s">
        <v>577</v>
      </c>
      <c r="C7" s="97" t="s">
        <v>578</v>
      </c>
      <c r="D7" s="110">
        <v>0</v>
      </c>
      <c r="E7" s="98">
        <v>-1032574.25</v>
      </c>
      <c r="F7" s="110">
        <v>0</v>
      </c>
      <c r="G7" s="98">
        <v>-224066.1</v>
      </c>
      <c r="H7" s="110">
        <f t="shared" si="0"/>
        <v>224066.1</v>
      </c>
      <c r="I7" s="60"/>
      <c r="J7" s="37"/>
    </row>
    <row r="8" spans="1:10" s="96" customFormat="1" ht="12.75" x14ac:dyDescent="0.2">
      <c r="B8" s="136" t="s">
        <v>12</v>
      </c>
      <c r="C8" s="97" t="s">
        <v>579</v>
      </c>
      <c r="D8" s="110">
        <v>0</v>
      </c>
      <c r="E8" s="98">
        <v>-2417407.02</v>
      </c>
      <c r="F8" s="110">
        <v>0</v>
      </c>
      <c r="G8" s="98">
        <v>-788565.21</v>
      </c>
      <c r="H8" s="110">
        <f t="shared" si="0"/>
        <v>788565.21</v>
      </c>
      <c r="I8" s="60"/>
      <c r="J8" s="37"/>
    </row>
    <row r="9" spans="1:10" s="96" customFormat="1" ht="12.75" x14ac:dyDescent="0.2">
      <c r="B9" s="136" t="s">
        <v>580</v>
      </c>
      <c r="C9" s="97" t="s">
        <v>581</v>
      </c>
      <c r="D9" s="110">
        <v>0</v>
      </c>
      <c r="E9" s="98">
        <v>-3532045.34</v>
      </c>
      <c r="F9" s="110">
        <v>0</v>
      </c>
      <c r="G9" s="98">
        <v>-290173.13</v>
      </c>
      <c r="H9" s="110">
        <f t="shared" si="0"/>
        <v>290173.13</v>
      </c>
      <c r="I9" s="60"/>
      <c r="J9" s="37"/>
    </row>
    <row r="10" spans="1:10" s="96" customFormat="1" ht="12.75" x14ac:dyDescent="0.2">
      <c r="B10" s="136" t="s">
        <v>582</v>
      </c>
      <c r="C10" s="97" t="s">
        <v>583</v>
      </c>
      <c r="D10" s="110">
        <v>0</v>
      </c>
      <c r="E10" s="98">
        <v>-272265.23</v>
      </c>
      <c r="F10" s="110">
        <v>0</v>
      </c>
      <c r="G10" s="98">
        <v>71640</v>
      </c>
      <c r="H10" s="110">
        <f t="shared" si="0"/>
        <v>-71640</v>
      </c>
      <c r="I10" s="60"/>
      <c r="J10" s="37"/>
    </row>
    <row r="11" spans="1:10" s="96" customFormat="1" ht="12.75" x14ac:dyDescent="0.2">
      <c r="B11" s="136" t="s">
        <v>1141</v>
      </c>
      <c r="C11" s="97" t="s">
        <v>1142</v>
      </c>
      <c r="D11" s="110">
        <v>0</v>
      </c>
      <c r="E11" s="98">
        <v>-101830</v>
      </c>
      <c r="F11" s="110">
        <v>0</v>
      </c>
      <c r="G11" s="98">
        <v>0</v>
      </c>
      <c r="H11" s="110">
        <f t="shared" si="0"/>
        <v>0</v>
      </c>
      <c r="I11" s="60"/>
      <c r="J11" s="37"/>
    </row>
    <row r="12" spans="1:10" s="96" customFormat="1" ht="12.75" x14ac:dyDescent="0.2">
      <c r="B12" s="136" t="s">
        <v>584</v>
      </c>
      <c r="C12" s="97" t="s">
        <v>585</v>
      </c>
      <c r="D12" s="110">
        <v>0</v>
      </c>
      <c r="E12" s="98">
        <v>-1032652.99</v>
      </c>
      <c r="F12" s="110">
        <v>0</v>
      </c>
      <c r="G12" s="98">
        <v>115460</v>
      </c>
      <c r="H12" s="110">
        <f t="shared" si="0"/>
        <v>-115460</v>
      </c>
      <c r="I12" s="60"/>
      <c r="J12" s="37"/>
    </row>
    <row r="13" spans="1:10" s="96" customFormat="1" ht="12.75" x14ac:dyDescent="0.2">
      <c r="B13" s="136" t="s">
        <v>588</v>
      </c>
      <c r="C13" s="97" t="s">
        <v>589</v>
      </c>
      <c r="D13" s="110">
        <v>0</v>
      </c>
      <c r="E13" s="98">
        <v>-714833.89</v>
      </c>
      <c r="F13" s="110">
        <v>0</v>
      </c>
      <c r="G13" s="98">
        <v>-220315.51999999999</v>
      </c>
      <c r="H13" s="110">
        <f t="shared" si="0"/>
        <v>220315.51999999999</v>
      </c>
      <c r="I13" s="60"/>
      <c r="J13" s="37"/>
    </row>
    <row r="14" spans="1:10" s="96" customFormat="1" ht="12.75" x14ac:dyDescent="0.2">
      <c r="B14" s="136" t="s">
        <v>592</v>
      </c>
      <c r="C14" s="97" t="s">
        <v>593</v>
      </c>
      <c r="D14" s="110">
        <v>0</v>
      </c>
      <c r="E14" s="98">
        <v>-3061531.16</v>
      </c>
      <c r="F14" s="110">
        <v>0</v>
      </c>
      <c r="G14" s="98">
        <v>-293930.38</v>
      </c>
      <c r="H14" s="110">
        <f t="shared" ref="H14:H23" si="1">SUM(F14-G14)</f>
        <v>293930.38</v>
      </c>
      <c r="I14" s="60"/>
      <c r="J14" s="37"/>
    </row>
    <row r="15" spans="1:10" ht="12.75" x14ac:dyDescent="0.2">
      <c r="B15" s="136" t="s">
        <v>18</v>
      </c>
      <c r="C15" s="97" t="s">
        <v>594</v>
      </c>
      <c r="D15" s="110">
        <v>0</v>
      </c>
      <c r="E15" s="98">
        <v>-511156.85</v>
      </c>
      <c r="F15" s="110">
        <v>0</v>
      </c>
      <c r="G15" s="98">
        <v>-490019.45</v>
      </c>
      <c r="H15" s="110">
        <f t="shared" si="1"/>
        <v>490019.45</v>
      </c>
      <c r="I15" s="60"/>
      <c r="J15" s="37"/>
    </row>
    <row r="16" spans="1:10" ht="12.75" x14ac:dyDescent="0.2">
      <c r="B16" s="136" t="s">
        <v>595</v>
      </c>
      <c r="C16" s="97" t="s">
        <v>596</v>
      </c>
      <c r="D16" s="110">
        <v>0</v>
      </c>
      <c r="E16" s="98">
        <v>-2378942.4300000002</v>
      </c>
      <c r="F16" s="110">
        <v>0</v>
      </c>
      <c r="G16" s="98">
        <v>-170805.18</v>
      </c>
      <c r="H16" s="110">
        <f t="shared" si="1"/>
        <v>170805.18</v>
      </c>
      <c r="I16" s="60"/>
      <c r="J16" s="37"/>
    </row>
    <row r="17" spans="2:10" ht="12.75" x14ac:dyDescent="0.2">
      <c r="B17" s="136" t="s">
        <v>20</v>
      </c>
      <c r="C17" s="97" t="s">
        <v>597</v>
      </c>
      <c r="D17" s="110">
        <v>0</v>
      </c>
      <c r="E17" s="98">
        <v>-397607.6</v>
      </c>
      <c r="F17" s="110">
        <v>0</v>
      </c>
      <c r="G17" s="98">
        <v>3860</v>
      </c>
      <c r="H17" s="110">
        <f t="shared" si="1"/>
        <v>-3860</v>
      </c>
      <c r="I17" s="60"/>
      <c r="J17" s="37"/>
    </row>
    <row r="18" spans="2:10" ht="12.75" x14ac:dyDescent="0.2">
      <c r="B18" s="136" t="s">
        <v>21</v>
      </c>
      <c r="C18" s="97" t="s">
        <v>598</v>
      </c>
      <c r="D18" s="110">
        <v>0</v>
      </c>
      <c r="E18" s="98">
        <v>-702472.4</v>
      </c>
      <c r="F18" s="110">
        <v>0</v>
      </c>
      <c r="G18" s="98">
        <v>-248331.2</v>
      </c>
      <c r="H18" s="110">
        <f t="shared" si="1"/>
        <v>248331.2</v>
      </c>
      <c r="I18" s="60"/>
      <c r="J18" s="37"/>
    </row>
    <row r="19" spans="2:10" ht="12.75" x14ac:dyDescent="0.2">
      <c r="B19" s="136" t="s">
        <v>22</v>
      </c>
      <c r="C19" s="97" t="s">
        <v>599</v>
      </c>
      <c r="D19" s="110">
        <v>0</v>
      </c>
      <c r="E19" s="98">
        <v>-822394.1</v>
      </c>
      <c r="F19" s="110">
        <v>0</v>
      </c>
      <c r="G19" s="98">
        <v>3860</v>
      </c>
      <c r="H19" s="110">
        <f t="shared" si="1"/>
        <v>-3860</v>
      </c>
      <c r="I19" s="60"/>
      <c r="J19" s="37"/>
    </row>
    <row r="20" spans="2:10" ht="12.75" x14ac:dyDescent="0.2">
      <c r="B20" s="136" t="s">
        <v>23</v>
      </c>
      <c r="C20" s="97" t="s">
        <v>600</v>
      </c>
      <c r="D20" s="110">
        <v>0</v>
      </c>
      <c r="E20" s="98">
        <v>-802168.44</v>
      </c>
      <c r="F20" s="110">
        <v>0</v>
      </c>
      <c r="G20" s="98">
        <v>-145250</v>
      </c>
      <c r="H20" s="110">
        <f t="shared" si="1"/>
        <v>145250</v>
      </c>
      <c r="I20" s="60"/>
      <c r="J20" s="37"/>
    </row>
    <row r="21" spans="2:10" ht="12.75" x14ac:dyDescent="0.2">
      <c r="B21" s="136" t="s">
        <v>25</v>
      </c>
      <c r="C21" s="97" t="s">
        <v>608</v>
      </c>
      <c r="D21" s="110">
        <v>0</v>
      </c>
      <c r="E21" s="98">
        <v>-208526.54</v>
      </c>
      <c r="F21" s="110">
        <v>0</v>
      </c>
      <c r="G21" s="98">
        <v>4000</v>
      </c>
      <c r="H21" s="110">
        <f t="shared" si="1"/>
        <v>-4000</v>
      </c>
      <c r="I21" s="60"/>
      <c r="J21" s="37"/>
    </row>
    <row r="22" spans="2:10" ht="12.75" x14ac:dyDescent="0.2">
      <c r="B22" s="136" t="s">
        <v>658</v>
      </c>
      <c r="C22" s="97" t="s">
        <v>1145</v>
      </c>
      <c r="D22" s="110">
        <v>0</v>
      </c>
      <c r="E22" s="98">
        <v>4114.24</v>
      </c>
      <c r="F22" s="110">
        <v>0</v>
      </c>
      <c r="G22" s="98">
        <v>4114.24</v>
      </c>
      <c r="H22" s="110">
        <f t="shared" si="1"/>
        <v>-4114.24</v>
      </c>
      <c r="I22" s="60"/>
      <c r="J22" s="37"/>
    </row>
    <row r="23" spans="2:10" ht="12.75" x14ac:dyDescent="0.2">
      <c r="B23" s="136" t="s">
        <v>1146</v>
      </c>
      <c r="C23" s="97" t="s">
        <v>1147</v>
      </c>
      <c r="D23" s="110">
        <v>0</v>
      </c>
      <c r="E23" s="98">
        <v>1215305.7</v>
      </c>
      <c r="F23" s="110">
        <v>1218000</v>
      </c>
      <c r="G23" s="98">
        <v>1215305.7</v>
      </c>
      <c r="H23" s="110">
        <f t="shared" si="1"/>
        <v>2694.3000000000466</v>
      </c>
      <c r="I23" s="48"/>
      <c r="J23" s="37"/>
    </row>
    <row r="24" spans="2:10" ht="12.75" x14ac:dyDescent="0.2">
      <c r="B24" s="137" t="s">
        <v>661</v>
      </c>
      <c r="C24" s="58" t="s">
        <v>1152</v>
      </c>
      <c r="D24" s="3">
        <v>0</v>
      </c>
      <c r="E24" s="59">
        <v>18174.5</v>
      </c>
      <c r="F24" s="3">
        <v>0</v>
      </c>
      <c r="G24" s="59">
        <v>18174.5</v>
      </c>
      <c r="H24" s="3">
        <f t="shared" ref="H24" si="2">SUM(F24-G24)</f>
        <v>-18174.5</v>
      </c>
      <c r="I24" s="38"/>
      <c r="J24" s="52"/>
    </row>
    <row r="25" spans="2:10" x14ac:dyDescent="0.2">
      <c r="B25" s="138"/>
      <c r="C25" s="39"/>
      <c r="D25" s="134"/>
      <c r="E25" s="39"/>
      <c r="F25" s="134"/>
      <c r="G25" s="39"/>
      <c r="H25" s="134"/>
      <c r="I25" s="39"/>
      <c r="J25" s="36"/>
    </row>
    <row r="26" spans="2:10" ht="12.75" x14ac:dyDescent="0.2">
      <c r="B26" s="139"/>
      <c r="C26" s="38"/>
      <c r="D26" s="141">
        <f t="shared" ref="D26:H26" si="3">SUM(D6:D25)</f>
        <v>-50000000</v>
      </c>
      <c r="E26" s="142">
        <f t="shared" si="3"/>
        <v>-16629937.400000002</v>
      </c>
      <c r="F26" s="178">
        <f t="shared" si="3"/>
        <v>-3782000</v>
      </c>
      <c r="G26" s="179">
        <f t="shared" si="3"/>
        <v>-1435041.7300000002</v>
      </c>
      <c r="H26" s="178">
        <f t="shared" si="3"/>
        <v>-2346958.2700000005</v>
      </c>
      <c r="I26" s="179">
        <v>-3000000</v>
      </c>
      <c r="J26" s="5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2016-10-04T16:00:00+00:00</MeetingStartDate>
    <EnclosureFileNumber xmlns="d08b57ff-b9b7-4581-975d-98f87b579a51">119122/16</EnclosureFileNumber>
    <AgendaId xmlns="d08b57ff-b9b7-4581-975d-98f87b579a51">5890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2251325</FusionId>
    <AgendaAccessLevelName xmlns="d08b57ff-b9b7-4581-975d-98f87b579a51">Åben</AgendaAccessLevelName>
    <UNC xmlns="d08b57ff-b9b7-4581-975d-98f87b579a51">2033898</UNC>
    <MeetingTitle xmlns="d08b57ff-b9b7-4581-975d-98f87b579a51">04-10-2016</MeetingTitle>
    <MeetingDateAndTime xmlns="d08b57ff-b9b7-4581-975d-98f87b579a51">04-10-2016 fra 18:00 - 20:45</MeetingDateAndTime>
    <MeetingEndDate xmlns="d08b57ff-b9b7-4581-975d-98f87b579a51">2016-10-04T18:45:00+00:00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8EC05F68-A52B-4B0E-8C2E-33D9A9129C3B}"/>
</file>

<file path=customXml/itemProps2.xml><?xml version="1.0" encoding="utf-8"?>
<ds:datastoreItem xmlns:ds="http://schemas.openxmlformats.org/officeDocument/2006/customXml" ds:itemID="{864DD2B3-66F0-4DEB-8B75-ECC93921FCB0}"/>
</file>

<file path=customXml/itemProps3.xml><?xml version="1.0" encoding="utf-8"?>
<ds:datastoreItem xmlns:ds="http://schemas.openxmlformats.org/officeDocument/2006/customXml" ds:itemID="{A1BB0E93-B25B-4467-8A95-53E946D554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Total Anlæg</vt:lpstr>
      <vt:lpstr>1 Økonomi og Erhverv</vt:lpstr>
      <vt:lpstr>2 Plan og Teknik</vt:lpstr>
      <vt:lpstr>3 Børn og Undervisning</vt:lpstr>
      <vt:lpstr>4 Kultur og Fritid</vt:lpstr>
      <vt:lpstr>5 Social og Sundhed</vt:lpstr>
      <vt:lpstr>Bolig-erhvervs-udstykning</vt:lpstr>
      <vt:lpstr>Bolig-erhverv-salgsindt.</vt:lpstr>
      <vt:lpstr>Ark2</vt:lpstr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BYR-04-10-2016 - Bilag 738.02 Anlæg pr 31082016 - Samtlige udvalg - Budgetopfølgning</dc:title>
  <dc:creator>Tajma Demirovic</dc:creator>
  <cp:lastModifiedBy>Jette Poulsen</cp:lastModifiedBy>
  <cp:lastPrinted>2016-09-13T09:37:39Z</cp:lastPrinted>
  <dcterms:created xsi:type="dcterms:W3CDTF">2015-05-07T13:39:22Z</dcterms:created>
  <dcterms:modified xsi:type="dcterms:W3CDTF">2016-09-23T05:56:40Z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